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Texnolog\Desktop\Монитоинг 2020\МОНИТОРИНГ НА САЙТ 2020\"/>
    </mc:Choice>
  </mc:AlternateContent>
  <xr:revisionPtr revIDLastSave="0" documentId="13_ncr:1_{513090AF-CF2F-4A42-9C2E-327698A551E4}" xr6:coauthVersionLast="40" xr6:coauthVersionMax="40" xr10:uidLastSave="{00000000-0000-0000-0000-000000000000}"/>
  <bookViews>
    <workbookView xWindow="0" yWindow="0" windowWidth="20730" windowHeight="11625" tabRatio="711" xr2:uid="{00000000-000D-0000-FFFF-FFFF00000000}"/>
  </bookViews>
  <sheets>
    <sheet name="1953 " sheetId="1" r:id="rId1"/>
    <sheet name="1952" sheetId="2" r:id="rId2"/>
    <sheet name="2007" sheetId="3" r:id="rId3"/>
    <sheet name="1983" sheetId="4" state="hidden" r:id="rId4"/>
  </sheets>
  <definedNames>
    <definedName name="_xlnm.Print_Area" localSheetId="1">'1952'!$A$2:$D$103</definedName>
    <definedName name="_xlnm.Print_Area" localSheetId="0">'1953 '!$A$2:$D$102</definedName>
    <definedName name="_xlnm.Print_Area" localSheetId="2">'2007'!$A$2:$D$102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3" l="1"/>
  <c r="C61" i="3"/>
  <c r="C34" i="3"/>
  <c r="C33" i="3"/>
  <c r="C32" i="3"/>
  <c r="C31" i="3"/>
  <c r="C35" i="2"/>
  <c r="C29" i="3"/>
  <c r="C60" i="3" l="1"/>
  <c r="C69" i="2"/>
  <c r="C62" i="2"/>
  <c r="C45" i="2"/>
  <c r="C61" i="2" l="1"/>
  <c r="C32" i="1"/>
  <c r="C48" i="1" l="1"/>
  <c r="C49" i="1"/>
  <c r="C40" i="1"/>
  <c r="C38" i="1"/>
  <c r="C47" i="1" l="1"/>
  <c r="C50" i="1" s="1"/>
  <c r="C51" i="1" l="1"/>
  <c r="C72" i="1"/>
  <c r="C71" i="1" s="1"/>
  <c r="C67" i="1"/>
  <c r="C65" i="1"/>
  <c r="C64" i="1" l="1"/>
  <c r="C63" i="1" s="1"/>
  <c r="C67" i="4" l="1"/>
  <c r="C63" i="4" l="1"/>
  <c r="C57" i="4" s="1"/>
  <c r="C71" i="4"/>
  <c r="C70" i="4" s="1"/>
  <c r="C56" i="4" l="1"/>
  <c r="C39" i="2"/>
  <c r="C31" i="2"/>
  <c r="C22" i="4"/>
  <c r="C30" i="4" l="1"/>
  <c r="C29" i="4"/>
  <c r="C25" i="4" s="1"/>
  <c r="C33" i="1" l="1"/>
  <c r="C30" i="2" l="1"/>
</calcChain>
</file>

<file path=xl/sharedStrings.xml><?xml version="1.0" encoding="utf-8"?>
<sst xmlns="http://schemas.openxmlformats.org/spreadsheetml/2006/main" count="657" uniqueCount="287">
  <si>
    <t>Оценивается по окончанию ревизионного периода, соответствующего Проекту освоения лесов</t>
  </si>
  <si>
    <t>Эффективность лесохозяйственных мероприятий</t>
  </si>
  <si>
    <t>При возникновении неожиданных ситуаций (масштабные разливы ГСМ, пожар, применение химикатов и др.) вносятся  корректировки в план ведения хозяйственной деятельности предприятия</t>
  </si>
  <si>
    <t xml:space="preserve">Оценка неожиданных последствий хозяйственной деятельности (ущерб), тыс. руб. </t>
  </si>
  <si>
    <t>Ежегодно</t>
  </si>
  <si>
    <t>Рентабельность производства, %</t>
  </si>
  <si>
    <t>Выпуск товарной продукции, всего, тыс.руб.</t>
  </si>
  <si>
    <t>Средний размер оплаты труда на предприятии в сравнении со средним размером заработной платы в лесной отрасли по району, руб.</t>
  </si>
  <si>
    <t>Повышение квалификации    работников предприятия, чел.</t>
  </si>
  <si>
    <t>Общее количество работников на предприятии; доля (%) местных жителей, занятых на производстве от общего числа работников</t>
  </si>
  <si>
    <r>
      <t>·</t>
    </r>
    <r>
      <rPr>
        <sz val="7"/>
        <color theme="1"/>
        <rFont val="Times New Roman"/>
        <family val="1"/>
        <charset val="204"/>
      </rPr>
      <t xml:space="preserve">         </t>
    </r>
    <r>
      <rPr>
        <sz val="12"/>
        <color theme="1"/>
        <rFont val="Times New Roman"/>
        <family val="1"/>
        <charset val="204"/>
      </rPr>
      <t>прочие мероприятия</t>
    </r>
  </si>
  <si>
    <r>
      <t>·</t>
    </r>
    <r>
      <rPr>
        <sz val="7"/>
        <color theme="1"/>
        <rFont val="Times New Roman"/>
        <family val="1"/>
        <charset val="204"/>
      </rPr>
      <t xml:space="preserve">         </t>
    </r>
    <r>
      <rPr>
        <sz val="12"/>
        <color theme="1"/>
        <rFont val="Times New Roman"/>
        <family val="1"/>
        <charset val="204"/>
      </rPr>
      <t>содержание дорог общего пользования – ремонт дорог</t>
    </r>
  </si>
  <si>
    <r>
      <t>·</t>
    </r>
    <r>
      <rPr>
        <sz val="7"/>
        <color theme="1"/>
        <rFont val="Times New Roman"/>
        <family val="1"/>
        <charset val="204"/>
      </rPr>
      <t xml:space="preserve">         </t>
    </r>
    <r>
      <rPr>
        <sz val="12"/>
        <color theme="1"/>
        <rFont val="Times New Roman"/>
        <family val="1"/>
        <charset val="204"/>
      </rPr>
      <t>поставка дров бюджетным учреждениям</t>
    </r>
  </si>
  <si>
    <r>
      <t>·</t>
    </r>
    <r>
      <rPr>
        <sz val="7"/>
        <color theme="1"/>
        <rFont val="Times New Roman"/>
        <family val="1"/>
        <charset val="204"/>
      </rPr>
      <t xml:space="preserve">         </t>
    </r>
    <r>
      <rPr>
        <sz val="12"/>
        <color theme="1"/>
        <rFont val="Times New Roman"/>
        <family val="1"/>
        <charset val="204"/>
      </rPr>
      <t>поставка дров населению</t>
    </r>
  </si>
  <si>
    <t xml:space="preserve">Ежегодно </t>
  </si>
  <si>
    <t>Анализ хозяйственных показателей</t>
  </si>
  <si>
    <r>
      <t>·</t>
    </r>
    <r>
      <rPr>
        <sz val="7"/>
        <color theme="1"/>
        <rFont val="Times New Roman"/>
        <family val="1"/>
        <charset val="204"/>
      </rPr>
      <t xml:space="preserve">         </t>
    </r>
    <r>
      <rPr>
        <sz val="12"/>
        <color theme="1"/>
        <rFont val="Times New Roman"/>
        <family val="1"/>
        <charset val="204"/>
      </rPr>
      <t>Объем биотехнических мероприятий, проводимых компанией (если актуально)</t>
    </r>
  </si>
  <si>
    <t>Один раз в пять лет</t>
  </si>
  <si>
    <r>
      <t>·</t>
    </r>
    <r>
      <rPr>
        <sz val="7"/>
        <color theme="1"/>
        <rFont val="Times New Roman"/>
        <family val="1"/>
        <charset val="204"/>
      </rPr>
      <t xml:space="preserve">         </t>
    </r>
    <r>
      <rPr>
        <sz val="12"/>
        <color theme="1"/>
        <rFont val="Times New Roman"/>
        <family val="1"/>
        <charset val="204"/>
      </rPr>
      <t xml:space="preserve">изменения численности флоры и фауны редких и исчезающих видов (наблюдаются / не наблюдаются уменьшение) </t>
    </r>
  </si>
  <si>
    <r>
      <t>·</t>
    </r>
    <r>
      <rPr>
        <sz val="7"/>
        <color theme="1"/>
        <rFont val="Times New Roman"/>
        <family val="1"/>
        <charset val="204"/>
      </rPr>
      <t xml:space="preserve">         </t>
    </r>
    <r>
      <rPr>
        <sz val="12"/>
        <color theme="1"/>
        <rFont val="Times New Roman"/>
        <family val="1"/>
        <charset val="204"/>
      </rPr>
      <t>изменения  численности охотничьих видов (наблюдается / не наблюдается уменьшение)</t>
    </r>
  </si>
  <si>
    <r>
      <t>·</t>
    </r>
    <r>
      <rPr>
        <sz val="7"/>
        <color theme="1"/>
        <rFont val="Times New Roman"/>
        <family val="1"/>
        <charset val="204"/>
      </rPr>
      <t xml:space="preserve">         </t>
    </r>
    <r>
      <rPr>
        <sz val="12"/>
        <color theme="1"/>
        <rFont val="Times New Roman"/>
        <family val="1"/>
        <charset val="204"/>
      </rPr>
      <t xml:space="preserve">изменения напочвенного покрова, га </t>
    </r>
  </si>
  <si>
    <r>
      <t>·</t>
    </r>
    <r>
      <rPr>
        <sz val="7"/>
        <color theme="1"/>
        <rFont val="Times New Roman"/>
        <family val="1"/>
        <charset val="204"/>
      </rPr>
      <t xml:space="preserve">         </t>
    </r>
    <r>
      <rPr>
        <sz val="12"/>
        <color theme="1"/>
        <rFont val="Times New Roman"/>
        <family val="1"/>
        <charset val="204"/>
      </rPr>
      <t>площадь, пройденная           пожаром, га</t>
    </r>
  </si>
  <si>
    <r>
      <t>·</t>
    </r>
    <r>
      <rPr>
        <sz val="7"/>
        <color theme="1"/>
        <rFont val="Times New Roman"/>
        <family val="1"/>
        <charset val="204"/>
      </rPr>
      <t xml:space="preserve">         </t>
    </r>
    <r>
      <rPr>
        <sz val="12"/>
        <color theme="1"/>
        <rFont val="Times New Roman"/>
        <family val="1"/>
        <charset val="204"/>
      </rPr>
      <t>вспышки размножения насекомых-вредителей, га</t>
    </r>
  </si>
  <si>
    <t>Влияние на окружающую     среду:</t>
  </si>
  <si>
    <t>Коммерческая заготовка недревесных продуктов леса (при наличии):</t>
  </si>
  <si>
    <r>
      <t>·</t>
    </r>
    <r>
      <rPr>
        <sz val="7"/>
        <color theme="1"/>
        <rFont val="Times New Roman"/>
        <family val="1"/>
        <charset val="204"/>
      </rPr>
      <t xml:space="preserve">         </t>
    </r>
    <r>
      <rPr>
        <sz val="12"/>
        <color theme="1"/>
        <rFont val="Times New Roman"/>
        <family val="1"/>
        <charset val="204"/>
      </rPr>
      <t>уничтожение деляночных столбов</t>
    </r>
  </si>
  <si>
    <r>
      <t>·</t>
    </r>
    <r>
      <rPr>
        <sz val="7"/>
        <color theme="1"/>
        <rFont val="Times New Roman"/>
        <family val="1"/>
        <charset val="204"/>
      </rPr>
      <t xml:space="preserve">         </t>
    </r>
    <r>
      <rPr>
        <sz val="12"/>
        <color theme="1"/>
        <rFont val="Times New Roman"/>
        <family val="1"/>
        <charset val="204"/>
      </rPr>
      <t>неокоренная древесина</t>
    </r>
  </si>
  <si>
    <r>
      <t>·</t>
    </r>
    <r>
      <rPr>
        <sz val="7"/>
        <color theme="1"/>
        <rFont val="Times New Roman"/>
        <family val="1"/>
        <charset val="204"/>
      </rPr>
      <t xml:space="preserve">         </t>
    </r>
    <r>
      <rPr>
        <sz val="12"/>
        <color theme="1"/>
        <rFont val="Times New Roman"/>
        <family val="1"/>
        <charset val="204"/>
      </rPr>
      <t>невывезенная древесина</t>
    </r>
  </si>
  <si>
    <r>
      <t>·</t>
    </r>
    <r>
      <rPr>
        <sz val="7"/>
        <color theme="1"/>
        <rFont val="Times New Roman"/>
        <family val="1"/>
        <charset val="204"/>
      </rPr>
      <t xml:space="preserve">         </t>
    </r>
    <r>
      <rPr>
        <sz val="12"/>
        <color theme="1"/>
        <rFont val="Times New Roman"/>
        <family val="1"/>
        <charset val="204"/>
      </rPr>
      <t>завизирная рубка</t>
    </r>
  </si>
  <si>
    <r>
      <t>·</t>
    </r>
    <r>
      <rPr>
        <sz val="7"/>
        <color theme="1"/>
        <rFont val="Times New Roman"/>
        <family val="1"/>
        <charset val="204"/>
      </rPr>
      <t xml:space="preserve">         </t>
    </r>
    <r>
      <rPr>
        <sz val="12"/>
        <color theme="1"/>
        <rFont val="Times New Roman"/>
        <family val="1"/>
        <charset val="204"/>
      </rPr>
      <t>неочистка лесосек</t>
    </r>
  </si>
  <si>
    <r>
      <t>·</t>
    </r>
    <r>
      <rPr>
        <sz val="7"/>
        <color theme="1"/>
        <rFont val="Times New Roman"/>
        <family val="1"/>
        <charset val="204"/>
      </rPr>
      <t xml:space="preserve">         </t>
    </r>
    <r>
      <rPr>
        <sz val="12"/>
        <color theme="1"/>
        <rFont val="Times New Roman"/>
        <family val="1"/>
        <charset val="204"/>
      </rPr>
      <t>уход за минерализованными полосами, км/тыс. руб.</t>
    </r>
  </si>
  <si>
    <r>
      <t>·</t>
    </r>
    <r>
      <rPr>
        <sz val="7"/>
        <color theme="1"/>
        <rFont val="Times New Roman"/>
        <family val="1"/>
        <charset val="204"/>
      </rPr>
      <t xml:space="preserve">         </t>
    </r>
    <r>
      <rPr>
        <sz val="12"/>
        <color theme="1"/>
        <rFont val="Times New Roman"/>
        <family val="1"/>
        <charset val="204"/>
      </rPr>
      <t>устройство минерализованных полос, км/тыс. руб.</t>
    </r>
  </si>
  <si>
    <r>
      <t>·</t>
    </r>
    <r>
      <rPr>
        <sz val="7"/>
        <color theme="1"/>
        <rFont val="Times New Roman"/>
        <family val="1"/>
        <charset val="204"/>
      </rPr>
      <t xml:space="preserve">         </t>
    </r>
    <r>
      <rPr>
        <sz val="12"/>
        <color theme="1"/>
        <rFont val="Times New Roman"/>
        <family val="1"/>
        <charset val="204"/>
      </rPr>
      <t>строительство и содержание мостов и переездов, км/тыс. руб.</t>
    </r>
  </si>
  <si>
    <r>
      <t>·</t>
    </r>
    <r>
      <rPr>
        <sz val="7"/>
        <color theme="1"/>
        <rFont val="Times New Roman"/>
        <family val="1"/>
        <charset val="204"/>
      </rPr>
      <t xml:space="preserve">         </t>
    </r>
    <r>
      <rPr>
        <sz val="12"/>
        <color theme="1"/>
        <rFont val="Times New Roman"/>
        <family val="1"/>
        <charset val="204"/>
      </rPr>
      <t>строительство и содержание лесохозяйственных  дорог км/ тыс. руб.</t>
    </r>
  </si>
  <si>
    <t>Проведение противопожарных мероприятий, план/факт</t>
  </si>
  <si>
    <t>Территории с ограничением режима лесопользования:</t>
  </si>
  <si>
    <t>Один раз в ревизионный период (10 лет)</t>
  </si>
  <si>
    <r>
      <t>Средний прирост покрытых лесом земель, м</t>
    </r>
    <r>
      <rPr>
        <b/>
        <vertAlign val="superscript"/>
        <sz val="12"/>
        <color theme="1"/>
        <rFont val="Times New Roman"/>
        <family val="1"/>
        <charset val="204"/>
      </rPr>
      <t>3</t>
    </r>
    <r>
      <rPr>
        <b/>
        <sz val="12"/>
        <color theme="1"/>
        <rFont val="Times New Roman"/>
        <family val="1"/>
        <charset val="204"/>
      </rPr>
      <t>/га</t>
    </r>
  </si>
  <si>
    <t>-</t>
  </si>
  <si>
    <t>Лесовосстановительные мероприятия, га, план/факт:</t>
  </si>
  <si>
    <t>Площадь рубок  спелых и перестойных насаждений,  га:</t>
  </si>
  <si>
    <t>Объем рубок по уходу за лесом, м3/ тыс. руб.:</t>
  </si>
  <si>
    <t>2.3</t>
  </si>
  <si>
    <r>
      <t>Объем рубок в спелых и перестойных насаждениях, тыс. м</t>
    </r>
    <r>
      <rPr>
        <b/>
        <vertAlign val="superscript"/>
        <sz val="12"/>
        <color theme="1"/>
        <rFont val="Times New Roman"/>
        <family val="1"/>
        <charset val="204"/>
      </rPr>
      <t>3</t>
    </r>
  </si>
  <si>
    <t>2.2</t>
  </si>
  <si>
    <t>2.1</t>
  </si>
  <si>
    <r>
      <t>Объем заготовки, тыс. м</t>
    </r>
    <r>
      <rPr>
        <b/>
        <vertAlign val="superscript"/>
        <sz val="12"/>
        <color theme="1"/>
        <rFont val="Times New Roman"/>
        <family val="1"/>
        <charset val="204"/>
      </rPr>
      <t>3</t>
    </r>
  </si>
  <si>
    <r>
      <t>Запас, всего, тыс. м</t>
    </r>
    <r>
      <rPr>
        <b/>
        <vertAlign val="superscript"/>
        <sz val="12"/>
        <color theme="1"/>
        <rFont val="Times New Roman"/>
        <family val="1"/>
        <charset val="204"/>
      </rPr>
      <t>3</t>
    </r>
    <r>
      <rPr>
        <b/>
        <sz val="12"/>
        <color theme="1"/>
        <rFont val="Times New Roman"/>
        <family val="1"/>
        <charset val="204"/>
      </rPr>
      <t>,
в том числе:</t>
    </r>
  </si>
  <si>
    <t>1.5</t>
  </si>
  <si>
    <t>1.4</t>
  </si>
  <si>
    <t>Средний бонитет насаждения</t>
  </si>
  <si>
    <t>1.3</t>
  </si>
  <si>
    <t>Средний возраст насаждения, лет</t>
  </si>
  <si>
    <t>1.2</t>
  </si>
  <si>
    <t xml:space="preserve">Средний состав насаждения </t>
  </si>
  <si>
    <t>1.1</t>
  </si>
  <si>
    <t xml:space="preserve">1 раз в 10 лет </t>
  </si>
  <si>
    <t>Лесоводственные показатели:</t>
  </si>
  <si>
    <t>Периодичность</t>
  </si>
  <si>
    <t>Мероприятия по сбору данных</t>
  </si>
  <si>
    <t>Показатели</t>
  </si>
  <si>
    <t>№ п.п.</t>
  </si>
  <si>
    <t>Таблица 1</t>
  </si>
  <si>
    <t>Отчет по мониторингу хозяйственной деятельности</t>
  </si>
  <si>
    <t>· молодняков</t>
  </si>
  <si>
    <t>· средневозрастных</t>
  </si>
  <si>
    <t>· приспевающих</t>
  </si>
  <si>
    <t>· спелых и перестойных</t>
  </si>
  <si>
    <t>· расчетный</t>
  </si>
  <si>
    <t>· % освоения расчетной лесосеки</t>
  </si>
  <si>
    <t>· Сосна</t>
  </si>
  <si>
    <t>· Ель</t>
  </si>
  <si>
    <t>· Береза</t>
  </si>
  <si>
    <t>· Осина</t>
  </si>
  <si>
    <t>· Прочие (ольха, ива)</t>
  </si>
  <si>
    <t>· фактический</t>
  </si>
  <si>
    <t>· всего, в том числе:</t>
  </si>
  <si>
    <t>· сплошные рубки</t>
  </si>
  <si>
    <t>· несплошные рубки, всего, в том числе</t>
  </si>
  <si>
    <t>· %  сплошных рубок</t>
  </si>
  <si>
    <t>· % несплошных рубок</t>
  </si>
  <si>
    <t>· Всего, га, в том числе:</t>
  </si>
  <si>
    <t>· создание лесных культур</t>
  </si>
  <si>
    <t>· естественное заращивание</t>
  </si>
  <si>
    <t>· содействие естественному возобновлению</t>
  </si>
  <si>
    <t>Площадь, покрытая лесной растительностью, всего,  га,
в том числе:</t>
  </si>
  <si>
    <r>
      <t>Объем заготовки по основным породам, тыс. м</t>
    </r>
    <r>
      <rPr>
        <b/>
        <vertAlign val="superscript"/>
        <sz val="12"/>
        <color theme="1"/>
        <rFont val="Times New Roman"/>
        <family val="1"/>
        <charset val="204"/>
      </rPr>
      <t>3</t>
    </r>
  </si>
  <si>
    <t>Вывод: За истекший период изменений лесоводственных показателей не наблюдалось.</t>
  </si>
  <si>
    <t>Вывод: Изменений прироста не наблюдалось.</t>
  </si>
  <si>
    <t>Вывод: За отчетный период лесонарушений в арендной базе не зафиксировано.</t>
  </si>
  <si>
    <t>Вывод: Коммерческая заготовка недревесных продуктов леса в отчетном периоде не проводилась.</t>
  </si>
  <si>
    <t>Вывод: Предприятие оказывает социальную помощь в виде оказания финансовой помощи МО.</t>
  </si>
  <si>
    <r>
      <t>·</t>
    </r>
    <r>
      <rPr>
        <sz val="7"/>
        <color theme="1"/>
        <rFont val="Times New Roman"/>
        <family val="1"/>
        <charset val="204"/>
      </rPr>
      <t xml:space="preserve">         </t>
    </r>
    <r>
      <rPr>
        <sz val="12"/>
        <color theme="1"/>
        <rFont val="Times New Roman"/>
        <family val="1"/>
        <charset val="204"/>
      </rPr>
      <t>оказание финансовой помощи МО, руб.</t>
    </r>
  </si>
  <si>
    <t>Вывод: Ситуаций, повлекших неожиданные последствия, в отчетном периоде не выявлено.</t>
  </si>
  <si>
    <t>Вывод: Объем лесозаготовок не превысил разрешенный объем лесопользования.</t>
  </si>
  <si>
    <t>Лесонарушения всего, руб., в том числе</t>
  </si>
  <si>
    <r>
      <t>Информация социального характера, м</t>
    </r>
    <r>
      <rPr>
        <b/>
        <vertAlign val="superscript"/>
        <sz val="12"/>
        <color theme="1"/>
        <rFont val="Times New Roman"/>
        <family val="1"/>
        <charset val="204"/>
      </rPr>
      <t>3</t>
    </r>
    <r>
      <rPr>
        <b/>
        <sz val="12"/>
        <color theme="1"/>
        <rFont val="Times New Roman"/>
        <family val="1"/>
        <charset val="204"/>
      </rPr>
      <t>/руб.:</t>
    </r>
  </si>
  <si>
    <t>(Договор аренды № 1953 от 16.05.2016г.)</t>
  </si>
  <si>
    <t>4,4Б 3,1Е 2,2С 0,3ОС+ИВ,ОЛСА,Л</t>
  </si>
  <si>
    <t>4,2</t>
  </si>
  <si>
    <t>127992,0</t>
  </si>
  <si>
    <t>7419,63</t>
  </si>
  <si>
    <t>1016,32</t>
  </si>
  <si>
    <t>1971,28</t>
  </si>
  <si>
    <t>785,5</t>
  </si>
  <si>
    <t>3646,53</t>
  </si>
  <si>
    <t>(Договор аренды № 1952 от 12.05.2016г.)</t>
  </si>
  <si>
    <t>(Договор аренды № 2007 от 12.10.2016г.)</t>
  </si>
  <si>
    <t>(Договор аренды № 1983 от 24.08.2016г.)</t>
  </si>
  <si>
    <t>3,5Е 3,2Б 2,6С 0,7ОС+ИВ,ОЛСА,Л</t>
  </si>
  <si>
    <t>504221,0</t>
  </si>
  <si>
    <t>121619,6</t>
  </si>
  <si>
    <t>38580,4</t>
  </si>
  <si>
    <t>12562,0</t>
  </si>
  <si>
    <t>180079,9</t>
  </si>
  <si>
    <t>37303,31</t>
  </si>
  <si>
    <t>2264,9</t>
  </si>
  <si>
    <t>3233,96</t>
  </si>
  <si>
    <t>2707,38</t>
  </si>
  <si>
    <t>29097,07</t>
  </si>
  <si>
    <t>4,0Б 3,0Е 2,1С 0,9ОС+ОЛСА,Л,К,ИВ</t>
  </si>
  <si>
    <t>3,4</t>
  </si>
  <si>
    <t>24715,6</t>
  </si>
  <si>
    <t>5028,0</t>
  </si>
  <si>
    <t>8159,0</t>
  </si>
  <si>
    <t>2879,0</t>
  </si>
  <si>
    <t>6378,0</t>
  </si>
  <si>
    <t>2958,57</t>
  </si>
  <si>
    <t>221,73</t>
  </si>
  <si>
    <t>936,07</t>
  </si>
  <si>
    <t>619,01</t>
  </si>
  <si>
    <t>1181,76</t>
  </si>
  <si>
    <t>45,10</t>
  </si>
  <si>
    <t>31,8</t>
  </si>
  <si>
    <t>· Лиственница</t>
  </si>
  <si>
    <t>1.3. Участки леса с наличием реликтовых и эндемичных растений.</t>
  </si>
  <si>
    <t>2017/2018</t>
  </si>
  <si>
    <t>Вывод: За отчетный период план по лесовосстановлению выполнен поностью.</t>
  </si>
  <si>
    <t>5,4С 2,9Б 1,5Е 0,2ОС+Л,ОЛСА,ИВ</t>
  </si>
  <si>
    <t>4,5</t>
  </si>
  <si>
    <t>50264,7</t>
  </si>
  <si>
    <t>5312,8</t>
  </si>
  <si>
    <t>3698,7</t>
  </si>
  <si>
    <t>2628,0</t>
  </si>
  <si>
    <t>16291,4</t>
  </si>
  <si>
    <t>3271,88</t>
  </si>
  <si>
    <t>276,23</t>
  </si>
  <si>
    <t>413,73</t>
  </si>
  <si>
    <t>488,86</t>
  </si>
  <si>
    <t>2093,06</t>
  </si>
  <si>
    <t>· фактический – всего/ в том числе 2018 год</t>
  </si>
  <si>
    <t>Объем рубок по уходу за лесом, га/ тыс. руб.:</t>
  </si>
  <si>
    <t>Вывод: За отчетный период план по лесовосстановлению выполнен полностью.</t>
  </si>
  <si>
    <t>66,356 / 30,770</t>
  </si>
  <si>
    <t>233,3 / 412,1</t>
  </si>
  <si>
    <t>213,5 / 348,9</t>
  </si>
  <si>
    <t>19,8 / 63,2</t>
  </si>
  <si>
    <t>91,5% / 84,66%</t>
  </si>
  <si>
    <t>8,5% / 15,34%</t>
  </si>
  <si>
    <t xml:space="preserve">Вывод: За отчетный период в эксплуатационных лесах проводились сплошные рубки на площади, не превышающей разрешенный размер лесопользования по площади, так как площадь по декларациям 2018 года составила 201,4 га, 2017 года составила 210,7 га. Площадь заготовки за 2018 год по сплошному хвойному хозяйству составила 67,9 га, по мягколиственному 90,1 га, что не превышает допустимый объем по неистощительному лесопользованию. </t>
  </si>
  <si>
    <t>35/141,7</t>
  </si>
  <si>
    <t>Площадь ЛВПЦ, га, в том числе:</t>
  </si>
  <si>
    <r>
      <t>·</t>
    </r>
    <r>
      <rPr>
        <sz val="7"/>
        <color theme="1"/>
        <rFont val="Times New Roman"/>
        <family val="1"/>
        <charset val="204"/>
      </rPr>
      <t xml:space="preserve">         </t>
    </r>
    <r>
      <rPr>
        <b/>
        <sz val="12"/>
        <color theme="1"/>
        <rFont val="Times New Roman"/>
        <family val="1"/>
        <charset val="204"/>
      </rPr>
      <t>ЛВПЦ 1</t>
    </r>
    <r>
      <rPr>
        <sz val="12"/>
        <color rgb="FF000000"/>
        <rFont val="Times New Roman"/>
        <family val="1"/>
        <charset val="204"/>
      </rPr>
      <t xml:space="preserve"> Лесные территории, где представлено высокое биоразнообразие, значимое на мировом, региональном и национальном уровнях</t>
    </r>
    <r>
      <rPr>
        <b/>
        <sz val="12"/>
        <color theme="1"/>
        <rFont val="Times New Roman"/>
        <family val="1"/>
        <charset val="204"/>
      </rPr>
      <t>:</t>
    </r>
  </si>
  <si>
    <t>- Global 200</t>
  </si>
  <si>
    <t>1.1 ООПТ</t>
  </si>
  <si>
    <t>- КОТР</t>
  </si>
  <si>
    <t>- водно-болотные угодья</t>
  </si>
  <si>
    <t>1.2 Места концентрации редких и находящихся под угрозой исчезновения видов</t>
  </si>
  <si>
    <t>1.4 Ключевые сезонные места обитания животных</t>
  </si>
  <si>
    <r>
      <t>·</t>
    </r>
    <r>
      <rPr>
        <sz val="7"/>
        <color theme="1"/>
        <rFont val="Times New Roman"/>
        <family val="1"/>
        <charset val="204"/>
      </rPr>
      <t xml:space="preserve">         </t>
    </r>
    <r>
      <rPr>
        <b/>
        <sz val="12"/>
        <color theme="1"/>
        <rFont val="Times New Roman"/>
        <family val="1"/>
        <charset val="204"/>
      </rPr>
      <t>ЛВПЦ 2</t>
    </r>
    <r>
      <rPr>
        <sz val="12"/>
        <color theme="1"/>
        <rFont val="Times New Roman"/>
        <family val="1"/>
        <charset val="204"/>
      </rPr>
      <t xml:space="preserve"> Крупные лесные ландшафты, значимые на мировом, региональном и национальном уровнях</t>
    </r>
    <r>
      <rPr>
        <b/>
        <sz val="12"/>
        <color theme="1"/>
        <rFont val="Times New Roman"/>
        <family val="1"/>
        <charset val="204"/>
      </rPr>
      <t>:</t>
    </r>
  </si>
  <si>
    <r>
      <t xml:space="preserve">- </t>
    </r>
    <r>
      <rPr>
        <sz val="12"/>
        <color theme="1"/>
        <rFont val="Times New Roman"/>
        <family val="1"/>
        <charset val="204"/>
      </rPr>
      <t>малонарушенные лесные территории (МЛТ)</t>
    </r>
  </si>
  <si>
    <r>
      <t xml:space="preserve">·         </t>
    </r>
    <r>
      <rPr>
        <b/>
        <sz val="12"/>
        <color theme="1"/>
        <rFont val="Times New Roman"/>
        <family val="1"/>
        <charset val="204"/>
      </rPr>
      <t>ЛВПЦ 3</t>
    </r>
    <r>
      <rPr>
        <sz val="12"/>
        <color theme="1"/>
        <rFont val="Times New Roman"/>
        <family val="1"/>
        <charset val="204"/>
      </rPr>
      <t xml:space="preserve"> Лесные территории, которые включают редкие или находящиеся под угрозой исчезновения экосистемы:</t>
    </r>
  </si>
  <si>
    <t>- Ценные леса</t>
  </si>
  <si>
    <t>- Участки леса с наличием редких экосистем (репрезентативные участки, участки с наличием краснокнижных видов)</t>
  </si>
  <si>
    <r>
      <t>·</t>
    </r>
    <r>
      <rPr>
        <sz val="7"/>
        <color theme="1"/>
        <rFont val="Times New Roman"/>
        <family val="1"/>
        <charset val="204"/>
      </rPr>
      <t xml:space="preserve">         </t>
    </r>
    <r>
      <rPr>
        <b/>
        <sz val="12"/>
        <color theme="1"/>
        <rFont val="Times New Roman"/>
        <family val="1"/>
        <charset val="204"/>
      </rPr>
      <t xml:space="preserve">ЛВПЦ 4 </t>
    </r>
    <r>
      <rPr>
        <sz val="12"/>
        <color theme="1"/>
        <rFont val="Times New Roman"/>
        <family val="1"/>
        <charset val="204"/>
      </rPr>
      <t>Лесные территории, выполняющие особые защитные функции</t>
    </r>
    <r>
      <rPr>
        <b/>
        <sz val="12"/>
        <color theme="1"/>
        <rFont val="Times New Roman"/>
        <family val="1"/>
        <charset val="204"/>
      </rPr>
      <t>:</t>
    </r>
  </si>
  <si>
    <t>Защитные леса:</t>
  </si>
  <si>
    <t>- водоохранные зоны</t>
  </si>
  <si>
    <t>- нерестоохранные полосы</t>
  </si>
  <si>
    <t xml:space="preserve"> - защитные полосы лесов, расположенные вдоль железнодорожных путей общего пользования</t>
  </si>
  <si>
    <t xml:space="preserve"> - запретные полосы лесов, расположенных вдоль водных объектов</t>
  </si>
  <si>
    <t>ОЗУ:</t>
  </si>
  <si>
    <r>
      <t xml:space="preserve">- </t>
    </r>
    <r>
      <rPr>
        <sz val="12"/>
        <color theme="1"/>
        <rFont val="Times New Roman"/>
        <family val="1"/>
        <charset val="204"/>
      </rPr>
      <t>берегозащитные водоохранные полосы</t>
    </r>
  </si>
  <si>
    <r>
      <t xml:space="preserve">- </t>
    </r>
    <r>
      <rPr>
        <sz val="12"/>
        <color theme="1"/>
        <rFont val="Times New Roman"/>
        <family val="1"/>
        <charset val="204"/>
      </rPr>
      <t>участки с реликтовыми породами</t>
    </r>
  </si>
  <si>
    <r>
      <t xml:space="preserve">- </t>
    </r>
    <r>
      <rPr>
        <sz val="12"/>
        <color theme="1"/>
        <rFont val="Times New Roman"/>
        <family val="1"/>
        <charset val="204"/>
      </rPr>
      <t>постоянные лесосеменные участки (при наличии)</t>
    </r>
  </si>
  <si>
    <r>
      <t xml:space="preserve">- </t>
    </r>
    <r>
      <rPr>
        <sz val="12"/>
        <color theme="1"/>
        <rFont val="Times New Roman"/>
        <family val="1"/>
        <charset val="204"/>
      </rPr>
      <t>участки, имеющие особое значение для осуществления жизненных циклов позвоночных животных (размножения, выращивания молодняка, нагула, отдыха, миграции и др.)</t>
    </r>
  </si>
  <si>
    <r>
      <t>·</t>
    </r>
    <r>
      <rPr>
        <sz val="7"/>
        <color theme="1"/>
        <rFont val="Times New Roman"/>
        <family val="1"/>
        <charset val="204"/>
      </rPr>
      <t xml:space="preserve">         </t>
    </r>
    <r>
      <rPr>
        <b/>
        <sz val="12"/>
        <color theme="1"/>
        <rFont val="Times New Roman"/>
        <family val="1"/>
        <charset val="204"/>
      </rPr>
      <t xml:space="preserve">ЛВПЦ 5 </t>
    </r>
    <r>
      <rPr>
        <sz val="12"/>
        <color theme="1"/>
        <rFont val="Times New Roman"/>
        <family val="1"/>
        <charset val="204"/>
      </rPr>
      <t>(социальные) Лесные территории, необходимые для обеспечения существования местного населения</t>
    </r>
  </si>
  <si>
    <r>
      <t>·</t>
    </r>
    <r>
      <rPr>
        <sz val="7"/>
        <color theme="1"/>
        <rFont val="Times New Roman"/>
        <family val="1"/>
        <charset val="204"/>
      </rPr>
      <t xml:space="preserve">         </t>
    </r>
    <r>
      <rPr>
        <b/>
        <sz val="12"/>
        <color theme="1"/>
        <rFont val="Times New Roman"/>
        <family val="1"/>
        <charset val="204"/>
      </rPr>
      <t xml:space="preserve">ЛВПЦ 6 </t>
    </r>
    <r>
      <rPr>
        <sz val="12"/>
        <color theme="1"/>
        <rFont val="Times New Roman"/>
        <family val="1"/>
        <charset val="204"/>
      </rPr>
      <t>Лесные территории, необходимые для сохранения самобытных культурных традиций местного населения</t>
    </r>
  </si>
  <si>
    <t>Вывод: Площадь ЛВПЦ за отчетный период не изменилась. Сохранность и оценка воздействия на ЛВПЦ базировалась на мониторинге материалов космической съемки. Изменений в пределах участков ЛВПЦ в результате природных явлений (пожара, ветровала) не наблюдалось. Режим, установленный для ЛВПЦ, соблюдается. Данные сведения позволяют сделать вывод об эффективности предпринятых мер охраны с точки зрения характеристик ЛВПЦ.</t>
  </si>
  <si>
    <t>на 01.01.18 г. - 933 чел./89%     на 01.01.19 г. - 1813 чел./91%</t>
  </si>
  <si>
    <t>Вывод: Число работников предприятия возросло в 2018 году на 51,46% - 880 человек за счет привлечения, преимущественно, местных жителей.</t>
  </si>
  <si>
    <t>8/24751,1173</t>
  </si>
  <si>
    <t>Вывод: Планы по строительству и содержанию лесохозяйственных дорог, устройству минерализованных полос и уходу за минерализованными полосами выполнены в полном объеме.</t>
  </si>
  <si>
    <t>Вывод: Вспышки размножения насекомых-вредителей, пожары в арендной базе в 2018 году не были зарегистрированы. Редкие и исчезающие виды сохранялись предприятием в ЛВПЦ, репрезентативных лесных участках, ключевых биотопах и объектах. Потенциальные места концентрации редких и исчезающих видов не затрагивались хозяйственной деятельностью предприятия, что позволяет утверждать о сохранении видов на данных территориях.</t>
  </si>
  <si>
    <t>1,3 / 2,5 / 8,20477</t>
  </si>
  <si>
    <t>1,3 / 1,7 / 3,184714</t>
  </si>
  <si>
    <t>13,27% / 15%</t>
  </si>
  <si>
    <t>638801,54991 / 1882102,52888</t>
  </si>
  <si>
    <t>54806,74 / 62475,81</t>
  </si>
  <si>
    <t xml:space="preserve">Вывод: В основном штрафы за лесонарушения были получены из-за невывезенных вовремя круглых лесоматериалов, которые находились на зимниках в труднодоступных местах. </t>
  </si>
  <si>
    <t>Вывод: Повышение квалификации работников в 2018 году не проводилось.</t>
  </si>
  <si>
    <t>Вывод: Средний размер оплаты труда за год вырос на 14%, что благоприятно сказывается на кадровой политике предприятия.</t>
  </si>
  <si>
    <t>Вывод: Выпуск товарной продукции увеличился на 194,63 % за счет увеличения объемов по заготовке и реализации продукции.</t>
  </si>
  <si>
    <t xml:space="preserve">Вывод: Рентабельность предприятия увеличилась на 13,03 % за счет наращения объемов выпуска и продаж продукции. </t>
  </si>
  <si>
    <t>0/0</t>
  </si>
  <si>
    <t>Вывод: Объем лесозаготовок не превысил разрешенный объем лесопользования, так заготовка по декларациям 2018 года составила 30770,00 м3, 2017 года составила 35586,00 м3. Заготовка за 2018 год по сплошному хвойному хозяйству составила 11900,00 м3, по сплошному мягколиственному 22000,00 м3, что не превышает допустимый объем по неистощительному лесопользованию.</t>
  </si>
  <si>
    <t>Вывод:соотношение сплошных и выборочных рубок за отчётный период не изменилось по сравнению с прошлым годом и составило 100%.</t>
  </si>
  <si>
    <t>Вывод: соотношение сплошных и выборочных рубок составило 97.5% сплошных рубок. Динамика показателя по сравнению с прошлым годом не оценивалась, в связи с отсутствием рубок в 2017 г.</t>
  </si>
  <si>
    <t>Резюме мониторинга, не содержащее конфиденциальной информации, а также более подробная информация о деятельности компании, включая резюме Плана лесоуправления и карты ЛВПЦ, может быть предоставлена любой заинтересованной стороне по соответствующему письменному запросу и распространяется через администрации муниципальных образований Плесецкого района.</t>
  </si>
  <si>
    <t>(публичная версия)</t>
  </si>
  <si>
    <t>1.6</t>
  </si>
  <si>
    <t>Средний прирост покрытых лесом земель по основным лесообразующим породам, м3</t>
  </si>
  <si>
    <t xml:space="preserve">· фактический </t>
  </si>
  <si>
    <t>· Прочие</t>
  </si>
  <si>
    <t>· выборочные рубки</t>
  </si>
  <si>
    <t>· % выборочных рубок</t>
  </si>
  <si>
    <t>· дополнение лесных культур</t>
  </si>
  <si>
    <t>· уход за лесными культурами</t>
  </si>
  <si>
    <t>· рубки ухода в молодняках</t>
  </si>
  <si>
    <t>Данные лесоустройства и проведенных предприятием исследований арендной территории</t>
  </si>
  <si>
    <r>
      <t>·</t>
    </r>
    <r>
      <rPr>
        <sz val="7"/>
        <color theme="1"/>
        <rFont val="Times New Roman"/>
        <family val="1"/>
        <charset val="204"/>
      </rPr>
      <t xml:space="preserve">         </t>
    </r>
    <r>
      <rPr>
        <sz val="12"/>
        <color theme="1"/>
        <rFont val="Times New Roman"/>
        <family val="1"/>
        <charset val="204"/>
      </rPr>
      <t>строительство и содержание лесохозяйственных  дорог (мостов и переездов), км (шт)</t>
    </r>
  </si>
  <si>
    <r>
      <t>·</t>
    </r>
    <r>
      <rPr>
        <sz val="7"/>
        <color theme="1"/>
        <rFont val="Times New Roman"/>
        <family val="1"/>
        <charset val="204"/>
      </rPr>
      <t xml:space="preserve">         </t>
    </r>
    <r>
      <rPr>
        <sz val="12"/>
        <color theme="1"/>
        <rFont val="Times New Roman"/>
        <family val="1"/>
        <charset val="204"/>
      </rPr>
      <t>установка противопожарных аншлагов, шт</t>
    </r>
  </si>
  <si>
    <r>
      <t>·</t>
    </r>
    <r>
      <rPr>
        <sz val="7"/>
        <color theme="1"/>
        <rFont val="Times New Roman"/>
        <family val="1"/>
        <charset val="204"/>
      </rPr>
      <t xml:space="preserve">         </t>
    </r>
    <r>
      <rPr>
        <sz val="12"/>
        <color theme="1"/>
        <rFont val="Times New Roman"/>
        <family val="1"/>
        <charset val="204"/>
      </rPr>
      <t>организация мест отдыха, шт</t>
    </r>
  </si>
  <si>
    <r>
      <t>·</t>
    </r>
    <r>
      <rPr>
        <sz val="7"/>
        <color theme="1"/>
        <rFont val="Times New Roman"/>
        <family val="1"/>
        <charset val="204"/>
      </rPr>
      <t xml:space="preserve">         </t>
    </r>
    <r>
      <rPr>
        <sz val="12"/>
        <color theme="1"/>
        <rFont val="Times New Roman"/>
        <family val="1"/>
        <charset val="204"/>
      </rPr>
      <t>устройство минерализованных полос, км.</t>
    </r>
  </si>
  <si>
    <r>
      <t>·</t>
    </r>
    <r>
      <rPr>
        <sz val="7"/>
        <color theme="1"/>
        <rFont val="Times New Roman"/>
        <family val="1"/>
        <charset val="204"/>
      </rPr>
      <t xml:space="preserve">         </t>
    </r>
    <r>
      <rPr>
        <sz val="12"/>
        <color theme="1"/>
        <rFont val="Times New Roman"/>
        <family val="1"/>
        <charset val="204"/>
      </rPr>
      <t>уход за минерализованными полосами, км.</t>
    </r>
  </si>
  <si>
    <r>
      <t>·</t>
    </r>
    <r>
      <rPr>
        <sz val="7"/>
        <color theme="1"/>
        <rFont val="Times New Roman"/>
        <family val="1"/>
        <charset val="204"/>
      </rPr>
      <t xml:space="preserve">         </t>
    </r>
    <r>
      <rPr>
        <sz val="12"/>
        <color theme="1"/>
        <rFont val="Times New Roman"/>
        <family val="1"/>
        <charset val="204"/>
      </rPr>
      <t>уничтожение (повреждение) лесных культур, куб.м.</t>
    </r>
  </si>
  <si>
    <r>
      <t>·</t>
    </r>
    <r>
      <rPr>
        <sz val="7"/>
        <color theme="1"/>
        <rFont val="Times New Roman"/>
        <family val="1"/>
        <charset val="204"/>
      </rPr>
      <t xml:space="preserve">         </t>
    </r>
    <r>
      <rPr>
        <sz val="12"/>
        <color theme="1"/>
        <rFont val="Times New Roman"/>
        <family val="1"/>
        <charset val="204"/>
      </rPr>
      <t>неочистка лесосек, га</t>
    </r>
  </si>
  <si>
    <r>
      <t>·</t>
    </r>
    <r>
      <rPr>
        <sz val="7"/>
        <color theme="1"/>
        <rFont val="Times New Roman"/>
        <family val="1"/>
        <charset val="204"/>
      </rPr>
      <t xml:space="preserve">         </t>
    </r>
    <r>
      <rPr>
        <sz val="12"/>
        <color theme="1"/>
        <rFont val="Times New Roman"/>
        <family val="1"/>
        <charset val="204"/>
      </rPr>
      <t>завизирная рубка, куб.м.</t>
    </r>
  </si>
  <si>
    <r>
      <t>·</t>
    </r>
    <r>
      <rPr>
        <sz val="7"/>
        <color theme="1"/>
        <rFont val="Times New Roman"/>
        <family val="1"/>
        <charset val="204"/>
      </rPr>
      <t xml:space="preserve">         </t>
    </r>
    <r>
      <rPr>
        <sz val="12"/>
        <color theme="1"/>
        <rFont val="Times New Roman"/>
        <family val="1"/>
        <charset val="204"/>
      </rPr>
      <t>невывезенная древесина, куб.м.</t>
    </r>
  </si>
  <si>
    <r>
      <t>·</t>
    </r>
    <r>
      <rPr>
        <sz val="7"/>
        <color theme="1"/>
        <rFont val="Times New Roman"/>
        <family val="1"/>
        <charset val="204"/>
      </rPr>
      <t xml:space="preserve">         </t>
    </r>
    <r>
      <rPr>
        <sz val="12"/>
        <color theme="1"/>
        <rFont val="Times New Roman"/>
        <family val="1"/>
        <charset val="204"/>
      </rPr>
      <t>уничтожение деляночных столбов, шт</t>
    </r>
  </si>
  <si>
    <t>Общее количество работников на предприятии</t>
  </si>
  <si>
    <t>Рентабельность производства (в целом по предприятию), %</t>
  </si>
  <si>
    <t>Основной вывод о достижении целей лесоуправления</t>
  </si>
  <si>
    <t>Анализ лесоустраительной документации</t>
  </si>
  <si>
    <t>177,5/185,6</t>
  </si>
  <si>
    <t>139,3/139,4</t>
  </si>
  <si>
    <t>584,34/584,34</t>
  </si>
  <si>
    <t>310/310,31</t>
  </si>
  <si>
    <t>15% / 15,6%</t>
  </si>
  <si>
    <t>Вывод: Объем лесозаготовок не превысил разрешенный объем лесопользования, так заготовка по декларациям 2017 года составила 33457,00 м3, 2018 года составила 31661,80м3, 2019 года составила 474749,20 м3. - что не превышает допустимый объем по неистощительному лесопользованию.</t>
  </si>
  <si>
    <t>Вывод: соотношение площадей сплошных и выборочных рубок за отчетный период изменилась в сторону увеличения доли сплошных рубок на 1.36% с 73,24% до 74,60%, в связи с существенным увеличением общего объёма рубок.</t>
  </si>
  <si>
    <t>Вывод: За отчетный период план по лесовосстановлению выполнен на 100%</t>
  </si>
  <si>
    <t xml:space="preserve">Вывод: Рентабельность предприятия увеличилась на 4,0 % за счет наращения объемов выпуска и продаж продукции. </t>
  </si>
  <si>
    <t>Лесонарушения всего, в том числе</t>
  </si>
  <si>
    <t>не зарегистрированы</t>
  </si>
  <si>
    <t>не наблюдалось</t>
  </si>
  <si>
    <t>Наблюдается уменьшение численности рыси и росомахи</t>
  </si>
  <si>
    <t>Наблюдается уменьшение численности глухаря, лося, зайца-беляка, выросла численность белки, рябчика, белой куропатки</t>
  </si>
  <si>
    <t>Вывод: Вспышки размножения насекомых-вредителей не наблюдалась, пожары в арендной базе в 2019 году не были зарегистрированы. Редкие и исчезающие виды сохраняются предприятием в ЛВПЦ, репрезентативных лесных участках, ключевых биотопах и объектах. Потенциальные места концентрации редких и исчезающих видов не затрагивались хозяйственной деятельностью предприятия, что позволяет утверждать о сохранении видов на данных территориях.</t>
  </si>
  <si>
    <t>на 01.01.2020 г. -    4334 человека</t>
  </si>
  <si>
    <t>Вывод: Среднесписочное количество работников предприятия возросло в 2019 году составило 4334 человек за счет объединения подразделений в ООО "ГК"УЛК"</t>
  </si>
  <si>
    <t>ЛВПЦ 1.1 Особо охраняемые природные территории (ООПТ)</t>
  </si>
  <si>
    <t>ЛВПЦ 1.2 Места концентрации редких и находящихся под угрозой исчезновения видов</t>
  </si>
  <si>
    <t>ЛВПЦ 1.3. Места концентрации эндемичных видов</t>
  </si>
  <si>
    <t>ЛВПЦ 1.4 Ключевые сезонные места обитания животных</t>
  </si>
  <si>
    <r>
      <t>·</t>
    </r>
    <r>
      <rPr>
        <b/>
        <sz val="7"/>
        <color theme="1"/>
        <rFont val="Times New Roman"/>
        <family val="1"/>
        <charset val="204"/>
      </rPr>
      <t xml:space="preserve">         </t>
    </r>
    <r>
      <rPr>
        <b/>
        <sz val="12"/>
        <color theme="1"/>
        <rFont val="Times New Roman"/>
        <family val="1"/>
        <charset val="204"/>
      </rPr>
      <t>ЛВПЦ 2 Крупные лесные ландшафты, значимые на мировом, региональном и национальном уровнях</t>
    </r>
  </si>
  <si>
    <t>·         ЛВПЦ 3 Лесные территории, которые включают редкие или находящиеся под угрозой исчезновения экосистемы:</t>
  </si>
  <si>
    <r>
      <t>·</t>
    </r>
    <r>
      <rPr>
        <b/>
        <sz val="7"/>
        <color theme="1"/>
        <rFont val="Times New Roman"/>
        <family val="1"/>
        <charset val="204"/>
      </rPr>
      <t xml:space="preserve">         </t>
    </r>
    <r>
      <rPr>
        <b/>
        <sz val="12"/>
        <color theme="1"/>
        <rFont val="Times New Roman"/>
        <family val="1"/>
        <charset val="204"/>
      </rPr>
      <t>ЛВПЦ 4 Лесные территории, выполняющие особые защитные функции:</t>
    </r>
  </si>
  <si>
    <r>
      <t>·</t>
    </r>
    <r>
      <rPr>
        <b/>
        <sz val="7"/>
        <color theme="1"/>
        <rFont val="Times New Roman"/>
        <family val="1"/>
        <charset val="204"/>
      </rPr>
      <t xml:space="preserve">         </t>
    </r>
    <r>
      <rPr>
        <b/>
        <sz val="12"/>
        <color theme="1"/>
        <rFont val="Times New Roman"/>
        <family val="1"/>
        <charset val="204"/>
      </rPr>
      <t>ЛВПЦ 1</t>
    </r>
    <r>
      <rPr>
        <b/>
        <sz val="12"/>
        <color rgb="FF000000"/>
        <rFont val="Times New Roman"/>
        <family val="1"/>
        <charset val="204"/>
      </rPr>
      <t xml:space="preserve"> Лесные территории, где представлено высокое биоразнообразие, значимое на мировом, региональном и национальном уровнях</t>
    </r>
    <r>
      <rPr>
        <b/>
        <sz val="12"/>
        <color theme="1"/>
        <rFont val="Times New Roman"/>
        <family val="1"/>
        <charset val="204"/>
      </rPr>
      <t>:</t>
    </r>
  </si>
  <si>
    <t>ЛВПЦ 4.1. Леса, имеющие особое водоохранное значение</t>
  </si>
  <si>
    <t>ЛВПЦ 4.2. - Леса, имеющие особое противоэрозионное значение</t>
  </si>
  <si>
    <t>ЛВПЦ 4.3. - Леса, имеющие особое противопожарное значение</t>
  </si>
  <si>
    <r>
      <t>·</t>
    </r>
    <r>
      <rPr>
        <b/>
        <sz val="7"/>
        <color theme="1"/>
        <rFont val="Times New Roman"/>
        <family val="1"/>
        <charset val="204"/>
      </rPr>
      <t xml:space="preserve">         </t>
    </r>
    <r>
      <rPr>
        <b/>
        <sz val="12"/>
        <color theme="1"/>
        <rFont val="Times New Roman"/>
        <family val="1"/>
        <charset val="204"/>
      </rPr>
      <t>ЛВПЦ 5. Лесные территории, необходимые для обеспечения существования местного населения</t>
    </r>
  </si>
  <si>
    <r>
      <t>·</t>
    </r>
    <r>
      <rPr>
        <b/>
        <sz val="7"/>
        <color theme="1"/>
        <rFont val="Times New Roman"/>
        <family val="1"/>
        <charset val="204"/>
      </rPr>
      <t xml:space="preserve">         </t>
    </r>
    <r>
      <rPr>
        <b/>
        <sz val="12"/>
        <color theme="1"/>
        <rFont val="Times New Roman"/>
        <family val="1"/>
        <charset val="204"/>
      </rPr>
      <t>ЛВПЦ 6. Лесные территории, необходимые для сохранения самобытных культурных традиций местного населения</t>
    </r>
  </si>
  <si>
    <t>54</t>
  </si>
  <si>
    <t>12</t>
  </si>
  <si>
    <t>127,191 / 61</t>
  </si>
  <si>
    <t xml:space="preserve">В целом. По результатам деятельности компании в 2019 году можно отметить следующее: за 2019 год процент освоения расчетной лесосеки составил 93,14%. </t>
  </si>
  <si>
    <t xml:space="preserve">Что касается планов компании на период аренды (49 лет), можно также отметить выполнение ключевых показателей. В экономической сфере: лесопользование на участках аренды производится в пределах уровня долгосрочной неистощительности древесных ресурсов. В социальной сфере: в полном объеме обеспечивается своевременная оплата труда работникам предприятия; периодически производятся встречи с местным населением, заинтересованными сторонами по вопросам лесопользования на участках аренды ( споров и конфликтов с местным населением и заинтересованными сторонами в 2019 году не выявлено); В экологической сфере: производится выявление и сохранение ЛВПЦ; производится выявление и сохранение ключевых объектов биоразнообразия. В целом, в 2019 году достигнут благоприятный социальный эффект, в результате стабильной работы компании, стабильно выплачиваются налоги в местные и областные бюджеты, платится арендная плата по договорам аренды. Негативных последсвий на социальном и экологическом уровнях в результате хозяйственной деятельности за 2019 год выявлено не было. На 01.01.2020г число работников в Плесецком леспромхозе составило 461 человек. </t>
  </si>
  <si>
    <t>· фактический – 2019 год</t>
  </si>
  <si>
    <t>619,1/619,1</t>
  </si>
  <si>
    <t>1721/1721</t>
  </si>
  <si>
    <t>3551,24/3559,75</t>
  </si>
  <si>
    <t>2,6/2,6</t>
  </si>
  <si>
    <t>68,6/68,6</t>
  </si>
  <si>
    <t>0,2/0,2</t>
  </si>
  <si>
    <t>102,69/106,8</t>
  </si>
  <si>
    <t>40</t>
  </si>
  <si>
    <t>1</t>
  </si>
  <si>
    <t>80/80,1</t>
  </si>
  <si>
    <t>255,9/264,9</t>
  </si>
  <si>
    <t>335,9/345,0</t>
  </si>
  <si>
    <t>5,4/5,4</t>
  </si>
  <si>
    <t>10,8/10,8</t>
  </si>
  <si>
    <t>Вывод: За отчетны йпериод лесонарушений не выявлено</t>
  </si>
  <si>
    <t xml:space="preserve">В целом. По результатам деятельности компании в 2019 году можно отметить следующее: за 2019 год процент освоения расчетной лесосеки составил 99,41%. </t>
  </si>
  <si>
    <t xml:space="preserve">В целом. По результатам деятельности компании в 2019 году можно отметить следующее: за 2019 год процент освоения расчетной лесосеки составил 1,29%. </t>
  </si>
  <si>
    <t>· Ольха серая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</si>
</sst>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quot;р.&quot;"/>
    <numFmt numFmtId="167" formatCode="0.0000"/>
  </numFmts>
  <fonts count="15" x14ac:knownFonts="1">
    <font>
      <sz val="11"/>
      <color theme="1"/>
      <name val="Calibri"/>
      <family val="2"/>
      <scheme val="minor"/>
    </font>
    <font>
      <sz val="12"/>
      <color theme="1"/>
      <name val="Times New Roman"/>
      <family val="1"/>
      <charset val="204"/>
    </font>
    <font>
      <b/>
      <sz val="12"/>
      <color theme="1"/>
      <name val="Times New Roman"/>
      <family val="1"/>
      <charset val="204"/>
    </font>
    <font>
      <sz val="7"/>
      <color theme="1"/>
      <name val="Times New Roman"/>
      <family val="1"/>
      <charset val="204"/>
    </font>
    <font>
      <b/>
      <vertAlign val="superscript"/>
      <sz val="12"/>
      <color theme="1"/>
      <name val="Times New Roman"/>
      <family val="1"/>
      <charset val="204"/>
    </font>
    <font>
      <i/>
      <sz val="12"/>
      <color theme="1"/>
      <name val="Times New Roman"/>
      <family val="1"/>
      <charset val="204"/>
    </font>
    <font>
      <sz val="14"/>
      <color theme="1"/>
      <name val="Times New Roman"/>
      <family val="1"/>
      <charset val="204"/>
    </font>
    <font>
      <sz val="11"/>
      <color theme="1"/>
      <name val="Times New Roman"/>
      <family val="1"/>
      <charset val="204"/>
    </font>
    <font>
      <sz val="11.5"/>
      <name val="Times New Roman"/>
      <family val="1"/>
      <charset val="204"/>
    </font>
    <font>
      <sz val="12"/>
      <color rgb="FF000000"/>
      <name val="Times New Roman"/>
      <family val="1"/>
      <charset val="204"/>
    </font>
    <font>
      <b/>
      <sz val="12"/>
      <name val="Times New Roman"/>
      <family val="1"/>
      <charset val="204"/>
    </font>
    <font>
      <i/>
      <sz val="11"/>
      <color theme="1"/>
      <name val="Times New Roman"/>
      <family val="1"/>
      <charset val="204"/>
    </font>
    <font>
      <b/>
      <sz val="7"/>
      <color theme="1"/>
      <name val="Times New Roman"/>
      <family val="1"/>
      <charset val="204"/>
    </font>
    <font>
      <b/>
      <sz val="12"/>
      <color rgb="FF000000"/>
      <name val="Times New Roman"/>
      <family val="1"/>
      <charset val="204"/>
    </font>
    <font>
      <b/>
      <sz val="11"/>
      <color theme="1"/>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133">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49" fontId="1" fillId="0" borderId="1" xfId="0" applyNumberFormat="1" applyFont="1" applyBorder="1" applyAlignment="1">
      <alignment horizontal="center" vertical="center" wrapText="1"/>
    </xf>
    <xf numFmtId="0" fontId="5" fillId="0" borderId="0" xfId="0" applyFont="1" applyAlignment="1">
      <alignment horizontal="right" vertical="center" indent="5"/>
    </xf>
    <xf numFmtId="0" fontId="7" fillId="0" borderId="0" xfId="0" applyFont="1"/>
    <xf numFmtId="0" fontId="7" fillId="0" borderId="0" xfId="0" applyFont="1" applyAlignment="1">
      <alignment horizontal="center" vertical="center" wrapText="1"/>
    </xf>
    <xf numFmtId="0" fontId="1" fillId="0" borderId="1" xfId="0" applyFont="1" applyBorder="1" applyAlignment="1">
      <alignment horizontal="left" vertical="center" wrapText="1" indent="2"/>
    </xf>
    <xf numFmtId="166" fontId="1" fillId="0" borderId="1"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8" xfId="0" applyFont="1" applyBorder="1" applyAlignment="1">
      <alignment vertical="center" wrapText="1"/>
    </xf>
    <xf numFmtId="0" fontId="7" fillId="0" borderId="1" xfId="0" applyFont="1" applyBorder="1" applyAlignment="1"/>
    <xf numFmtId="0" fontId="7" fillId="0" borderId="3" xfId="0" applyFont="1" applyBorder="1" applyAlignment="1"/>
    <xf numFmtId="164" fontId="1" fillId="0" borderId="1" xfId="0" applyNumberFormat="1" applyFont="1" applyBorder="1" applyAlignment="1">
      <alignment horizontal="center" vertical="center" wrapText="1"/>
    </xf>
    <xf numFmtId="164" fontId="0" fillId="0" borderId="0" xfId="0" applyNumberFormat="1"/>
    <xf numFmtId="0" fontId="1" fillId="0" borderId="1" xfId="0" applyFont="1" applyBorder="1" applyAlignment="1">
      <alignment horizontal="justify" vertical="center" wrapText="1"/>
    </xf>
    <xf numFmtId="49" fontId="1" fillId="0" borderId="1" xfId="0" applyNumberFormat="1" applyFont="1" applyBorder="1" applyAlignment="1">
      <alignment vertical="center" wrapText="1"/>
    </xf>
    <xf numFmtId="164" fontId="7"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horizontal="center" vertical="center" wrapText="1"/>
    </xf>
    <xf numFmtId="167" fontId="0" fillId="0" borderId="0" xfId="0" applyNumberFormat="1"/>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7" fillId="0" borderId="1" xfId="0" applyFont="1" applyFill="1" applyBorder="1" applyAlignment="1"/>
    <xf numFmtId="2"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4" fontId="1" fillId="0" borderId="1" xfId="0" applyNumberFormat="1"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5" fontId="1" fillId="0" borderId="3"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vertical="center" wrapText="1"/>
    </xf>
    <xf numFmtId="0" fontId="1" fillId="0" borderId="1" xfId="0" applyFont="1" applyFill="1" applyBorder="1" applyAlignment="1">
      <alignment horizontal="left" vertical="center" wrapText="1" indent="2"/>
    </xf>
    <xf numFmtId="49" fontId="1" fillId="0"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5" fillId="0" borderId="0" xfId="0" applyFont="1" applyAlignment="1">
      <alignment horizontal="center" vertical="center"/>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0" xfId="0" applyFont="1" applyAlignment="1">
      <alignment horizontal="center" vertical="center"/>
    </xf>
    <xf numFmtId="49" fontId="1" fillId="0" borderId="1" xfId="0" applyNumberFormat="1" applyFont="1" applyBorder="1" applyAlignment="1">
      <alignment horizontal="center" vertical="center" wrapText="1"/>
    </xf>
    <xf numFmtId="49" fontId="2" fillId="2" borderId="5" xfId="0" applyNumberFormat="1" applyFont="1" applyFill="1" applyBorder="1" applyAlignment="1">
      <alignment horizontal="left" vertical="center" wrapText="1"/>
    </xf>
    <xf numFmtId="49" fontId="2" fillId="2" borderId="6" xfId="0" applyNumberFormat="1" applyFont="1" applyFill="1" applyBorder="1" applyAlignment="1">
      <alignment horizontal="left" vertical="center" wrapText="1"/>
    </xf>
    <xf numFmtId="49" fontId="2" fillId="2" borderId="7" xfId="0" applyNumberFormat="1"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1" fillId="0" borderId="1" xfId="0" applyFont="1" applyBorder="1" applyAlignment="1">
      <alignment horizontal="center"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xf numFmtId="0" fontId="7" fillId="0" borderId="0" xfId="0" applyFont="1" applyFill="1" applyAlignment="1">
      <alignment horizontal="center" vertical="center" wrapText="1"/>
    </xf>
    <xf numFmtId="0" fontId="11" fillId="0" borderId="0" xfId="0" applyFont="1" applyFill="1" applyAlignment="1">
      <alignment horizontal="center" vertical="center"/>
    </xf>
    <xf numFmtId="0" fontId="0" fillId="0" borderId="0" xfId="0" applyFill="1"/>
    <xf numFmtId="0" fontId="6" fillId="0" borderId="0" xfId="0" applyFont="1" applyFill="1" applyAlignment="1">
      <alignment horizontal="center" vertical="center"/>
    </xf>
    <xf numFmtId="0" fontId="5" fillId="0" borderId="0" xfId="0" applyFont="1" applyFill="1" applyAlignment="1">
      <alignment horizontal="center" vertical="center"/>
    </xf>
    <xf numFmtId="0" fontId="5" fillId="0" borderId="9"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indent="2"/>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2" fillId="0" borderId="5" xfId="0" applyNumberFormat="1" applyFont="1" applyFill="1" applyBorder="1" applyAlignment="1">
      <alignment horizontal="left" vertical="center" wrapText="1"/>
    </xf>
    <xf numFmtId="49" fontId="2" fillId="0" borderId="6" xfId="0" applyNumberFormat="1" applyFont="1" applyFill="1" applyBorder="1" applyAlignment="1">
      <alignment horizontal="left" vertical="center" wrapText="1"/>
    </xf>
    <xf numFmtId="49" fontId="2" fillId="0" borderId="7" xfId="0" applyNumberFormat="1"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0" xfId="0" applyFill="1" applyBorder="1"/>
    <xf numFmtId="0" fontId="2" fillId="0" borderId="5"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vertical="center" wrapText="1"/>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2" fillId="0" borderId="8" xfId="0" applyFont="1" applyFill="1" applyBorder="1" applyAlignment="1">
      <alignment horizontal="center" vertical="center" wrapText="1"/>
    </xf>
    <xf numFmtId="0" fontId="7" fillId="0" borderId="9"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 xfId="0" applyFont="1" applyFill="1" applyBorder="1" applyAlignment="1">
      <alignment horizontal="left" vertical="top" wrapText="1"/>
    </xf>
    <xf numFmtId="49" fontId="2" fillId="0" borderId="5" xfId="0" applyNumberFormat="1" applyFont="1" applyFill="1" applyBorder="1" applyAlignment="1">
      <alignment vertical="center" wrapText="1"/>
    </xf>
    <xf numFmtId="49" fontId="2" fillId="0" borderId="6" xfId="0" applyNumberFormat="1" applyFont="1" applyFill="1" applyBorder="1" applyAlignment="1">
      <alignment vertical="center" wrapText="1"/>
    </xf>
    <xf numFmtId="49" fontId="2" fillId="0" borderId="7" xfId="0" applyNumberFormat="1" applyFont="1" applyFill="1" applyBorder="1" applyAlignment="1">
      <alignment vertical="center" wrapText="1"/>
    </xf>
    <xf numFmtId="0" fontId="5" fillId="0" borderId="0" xfId="0" applyFont="1" applyFill="1" applyAlignment="1">
      <alignment horizontal="right" vertical="center" indent="5"/>
    </xf>
    <xf numFmtId="0" fontId="1" fillId="0" borderId="3" xfId="0" applyFont="1" applyFill="1" applyBorder="1" applyAlignment="1">
      <alignment horizontal="left" vertical="center" wrapText="1" indent="2"/>
    </xf>
    <xf numFmtId="0" fontId="2" fillId="0" borderId="2" xfId="0" applyFont="1" applyFill="1" applyBorder="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5"/>
  <sheetViews>
    <sheetView tabSelected="1" topLeftCell="A76" zoomScaleNormal="100" workbookViewId="0">
      <selection activeCell="G81" sqref="G80:G81"/>
    </sheetView>
  </sheetViews>
  <sheetFormatPr defaultRowHeight="15" x14ac:dyDescent="0.25"/>
  <cols>
    <col min="1" max="1" width="9.140625" style="98"/>
    <col min="2" max="2" width="37.140625" style="99" customWidth="1"/>
    <col min="3" max="3" width="30.140625" style="100" customWidth="1"/>
    <col min="4" max="4" width="25.85546875" style="99" customWidth="1"/>
    <col min="5" max="5" width="15.42578125" style="102" customWidth="1"/>
    <col min="6" max="6" width="19.42578125" style="102" customWidth="1"/>
    <col min="7" max="7" width="9.140625" style="102"/>
    <col min="8" max="8" width="11.42578125" style="102" bestFit="1" customWidth="1"/>
    <col min="9" max="16384" width="9.140625" style="102"/>
  </cols>
  <sheetData>
    <row r="1" spans="1:4" x14ac:dyDescent="0.25">
      <c r="D1" s="101" t="s">
        <v>208</v>
      </c>
    </row>
    <row r="2" spans="1:4" ht="18.75" x14ac:dyDescent="0.25">
      <c r="A2" s="103" t="s">
        <v>63</v>
      </c>
      <c r="B2" s="103"/>
      <c r="C2" s="103"/>
      <c r="D2" s="103"/>
    </row>
    <row r="3" spans="1:4" ht="18.75" x14ac:dyDescent="0.25">
      <c r="A3" s="103" t="s">
        <v>97</v>
      </c>
      <c r="B3" s="103"/>
      <c r="C3" s="103"/>
      <c r="D3" s="103"/>
    </row>
    <row r="4" spans="1:4" ht="15.75" x14ac:dyDescent="0.25">
      <c r="A4" s="104" t="s">
        <v>62</v>
      </c>
      <c r="B4" s="104"/>
      <c r="C4" s="104"/>
      <c r="D4" s="104"/>
    </row>
    <row r="5" spans="1:4" ht="15.75" x14ac:dyDescent="0.25">
      <c r="A5" s="105"/>
      <c r="B5" s="105"/>
      <c r="C5" s="105"/>
      <c r="D5" s="105"/>
    </row>
    <row r="6" spans="1:4" ht="32.25" customHeight="1" x14ac:dyDescent="0.25">
      <c r="A6" s="59" t="s">
        <v>61</v>
      </c>
      <c r="B6" s="38" t="s">
        <v>60</v>
      </c>
      <c r="C6" s="38" t="s">
        <v>59</v>
      </c>
      <c r="D6" s="55" t="s">
        <v>58</v>
      </c>
    </row>
    <row r="7" spans="1:4" ht="31.5" x14ac:dyDescent="0.25">
      <c r="A7" s="59">
        <v>1</v>
      </c>
      <c r="B7" s="38" t="s">
        <v>57</v>
      </c>
      <c r="C7" s="59" t="s">
        <v>232</v>
      </c>
      <c r="D7" s="34" t="s">
        <v>56</v>
      </c>
    </row>
    <row r="8" spans="1:4" ht="30" x14ac:dyDescent="0.25">
      <c r="A8" s="57" t="s">
        <v>55</v>
      </c>
      <c r="B8" s="38" t="s">
        <v>54</v>
      </c>
      <c r="C8" s="60" t="s">
        <v>109</v>
      </c>
      <c r="D8" s="34"/>
    </row>
    <row r="9" spans="1:4" ht="15.75" x14ac:dyDescent="0.25">
      <c r="A9" s="57" t="s">
        <v>53</v>
      </c>
      <c r="B9" s="38" t="s">
        <v>52</v>
      </c>
      <c r="C9" s="60">
        <v>99</v>
      </c>
      <c r="D9" s="34"/>
    </row>
    <row r="10" spans="1:4" ht="15.75" x14ac:dyDescent="0.25">
      <c r="A10" s="57" t="s">
        <v>51</v>
      </c>
      <c r="B10" s="38" t="s">
        <v>50</v>
      </c>
      <c r="C10" s="60" t="s">
        <v>99</v>
      </c>
      <c r="D10" s="34"/>
    </row>
    <row r="11" spans="1:4" ht="31.5" customHeight="1" x14ac:dyDescent="0.25">
      <c r="A11" s="57" t="s">
        <v>49</v>
      </c>
      <c r="B11" s="38" t="s">
        <v>85</v>
      </c>
      <c r="C11" s="60" t="s">
        <v>110</v>
      </c>
      <c r="D11" s="34"/>
    </row>
    <row r="12" spans="1:4" ht="15.75" x14ac:dyDescent="0.25">
      <c r="A12" s="106"/>
      <c r="B12" s="56" t="s">
        <v>64</v>
      </c>
      <c r="C12" s="60" t="s">
        <v>111</v>
      </c>
      <c r="D12" s="34"/>
    </row>
    <row r="13" spans="1:4" ht="15.75" x14ac:dyDescent="0.25">
      <c r="A13" s="106"/>
      <c r="B13" s="56" t="s">
        <v>65</v>
      </c>
      <c r="C13" s="60" t="s">
        <v>112</v>
      </c>
      <c r="D13" s="34"/>
    </row>
    <row r="14" spans="1:4" ht="15.75" x14ac:dyDescent="0.25">
      <c r="A14" s="106"/>
      <c r="B14" s="56" t="s">
        <v>66</v>
      </c>
      <c r="C14" s="60" t="s">
        <v>113</v>
      </c>
      <c r="D14" s="34"/>
    </row>
    <row r="15" spans="1:4" ht="15.75" x14ac:dyDescent="0.25">
      <c r="A15" s="106"/>
      <c r="B15" s="56" t="s">
        <v>67</v>
      </c>
      <c r="C15" s="60" t="s">
        <v>114</v>
      </c>
      <c r="D15" s="34"/>
    </row>
    <row r="16" spans="1:4" ht="33" customHeight="1" x14ac:dyDescent="0.25">
      <c r="A16" s="57" t="s">
        <v>48</v>
      </c>
      <c r="B16" s="38" t="s">
        <v>47</v>
      </c>
      <c r="C16" s="60" t="s">
        <v>115</v>
      </c>
      <c r="D16" s="34"/>
    </row>
    <row r="17" spans="1:4" ht="15.75" x14ac:dyDescent="0.25">
      <c r="A17" s="106"/>
      <c r="B17" s="56" t="s">
        <v>64</v>
      </c>
      <c r="C17" s="60" t="s">
        <v>116</v>
      </c>
      <c r="D17" s="34"/>
    </row>
    <row r="18" spans="1:4" ht="15.75" x14ac:dyDescent="0.25">
      <c r="A18" s="106"/>
      <c r="B18" s="56" t="s">
        <v>65</v>
      </c>
      <c r="C18" s="60" t="s">
        <v>117</v>
      </c>
      <c r="D18" s="34"/>
    </row>
    <row r="19" spans="1:4" ht="15.75" x14ac:dyDescent="0.25">
      <c r="A19" s="106"/>
      <c r="B19" s="56" t="s">
        <v>66</v>
      </c>
      <c r="C19" s="60" t="s">
        <v>118</v>
      </c>
      <c r="D19" s="34"/>
    </row>
    <row r="20" spans="1:4" ht="15.75" x14ac:dyDescent="0.25">
      <c r="A20" s="106"/>
      <c r="B20" s="56" t="s">
        <v>67</v>
      </c>
      <c r="C20" s="60" t="s">
        <v>119</v>
      </c>
      <c r="D20" s="34"/>
    </row>
    <row r="21" spans="1:4" ht="47.25" x14ac:dyDescent="0.25">
      <c r="A21" s="57" t="s">
        <v>209</v>
      </c>
      <c r="B21" s="107" t="s">
        <v>210</v>
      </c>
      <c r="C21" s="61">
        <v>1.2</v>
      </c>
      <c r="D21" s="34"/>
    </row>
    <row r="22" spans="1:4" ht="15.75" x14ac:dyDescent="0.25">
      <c r="A22" s="108"/>
      <c r="B22" s="56" t="s">
        <v>70</v>
      </c>
      <c r="C22" s="59">
        <v>1.4</v>
      </c>
      <c r="D22" s="38"/>
    </row>
    <row r="23" spans="1:4" ht="15.75" x14ac:dyDescent="0.25">
      <c r="A23" s="109"/>
      <c r="B23" s="56" t="s">
        <v>71</v>
      </c>
      <c r="C23" s="59">
        <v>1.1000000000000001</v>
      </c>
      <c r="D23" s="38"/>
    </row>
    <row r="24" spans="1:4" ht="15.75" x14ac:dyDescent="0.25">
      <c r="A24" s="109"/>
      <c r="B24" s="56" t="s">
        <v>134</v>
      </c>
      <c r="C24" s="59">
        <v>1.9</v>
      </c>
      <c r="D24" s="38"/>
    </row>
    <row r="25" spans="1:4" ht="15.75" x14ac:dyDescent="0.25">
      <c r="A25" s="109"/>
      <c r="B25" s="56" t="s">
        <v>72</v>
      </c>
      <c r="C25" s="59">
        <v>1.2</v>
      </c>
      <c r="D25" s="38"/>
    </row>
    <row r="26" spans="1:4" ht="15.75" x14ac:dyDescent="0.25">
      <c r="A26" s="109"/>
      <c r="B26" s="56" t="s">
        <v>73</v>
      </c>
      <c r="C26" s="59">
        <v>2.7</v>
      </c>
      <c r="D26" s="38"/>
    </row>
    <row r="27" spans="1:4" ht="15.75" x14ac:dyDescent="0.25">
      <c r="A27" s="110"/>
      <c r="B27" s="56" t="s">
        <v>286</v>
      </c>
      <c r="C27" s="59">
        <v>4.5999999999999996</v>
      </c>
      <c r="D27" s="38"/>
    </row>
    <row r="28" spans="1:4" ht="30.75" customHeight="1" x14ac:dyDescent="0.25">
      <c r="A28" s="111" t="s">
        <v>87</v>
      </c>
      <c r="B28" s="112"/>
      <c r="C28" s="112"/>
      <c r="D28" s="113"/>
    </row>
    <row r="29" spans="1:4" ht="21" customHeight="1" x14ac:dyDescent="0.25">
      <c r="A29" s="59">
        <v>2</v>
      </c>
      <c r="B29" s="38" t="s">
        <v>46</v>
      </c>
      <c r="C29" s="59"/>
      <c r="D29" s="34" t="s">
        <v>4</v>
      </c>
    </row>
    <row r="30" spans="1:4" ht="15.75" customHeight="1" x14ac:dyDescent="0.25">
      <c r="A30" s="66"/>
      <c r="B30" s="56" t="s">
        <v>68</v>
      </c>
      <c r="C30" s="60">
        <v>509.7</v>
      </c>
      <c r="D30" s="34"/>
    </row>
    <row r="31" spans="1:4" ht="15.75" customHeight="1" x14ac:dyDescent="0.25">
      <c r="A31" s="66"/>
      <c r="B31" s="56" t="s">
        <v>211</v>
      </c>
      <c r="C31" s="60">
        <v>539.86800000000005</v>
      </c>
      <c r="D31" s="34"/>
    </row>
    <row r="32" spans="1:4" ht="15.75" customHeight="1" x14ac:dyDescent="0.25">
      <c r="A32" s="66"/>
      <c r="B32" s="56" t="s">
        <v>69</v>
      </c>
      <c r="C32" s="46">
        <f>C31/C30</f>
        <v>1.0591877575044144</v>
      </c>
      <c r="D32" s="34"/>
    </row>
    <row r="33" spans="1:4" ht="34.5" x14ac:dyDescent="0.25">
      <c r="A33" s="57" t="s">
        <v>45</v>
      </c>
      <c r="B33" s="54" t="s">
        <v>86</v>
      </c>
      <c r="C33" s="60">
        <f>C34+C35+C36+C37+C38</f>
        <v>539.86800000000005</v>
      </c>
      <c r="D33" s="34"/>
    </row>
    <row r="34" spans="1:4" ht="15.75" customHeight="1" x14ac:dyDescent="0.25">
      <c r="A34" s="66"/>
      <c r="B34" s="56" t="s">
        <v>70</v>
      </c>
      <c r="C34" s="60">
        <v>100.4697</v>
      </c>
      <c r="D34" s="34"/>
    </row>
    <row r="35" spans="1:4" ht="15.75" customHeight="1" x14ac:dyDescent="0.25">
      <c r="A35" s="66"/>
      <c r="B35" s="56" t="s">
        <v>71</v>
      </c>
      <c r="C35" s="60">
        <v>283.23779999999999</v>
      </c>
      <c r="D35" s="34"/>
    </row>
    <row r="36" spans="1:4" ht="15.75" customHeight="1" x14ac:dyDescent="0.25">
      <c r="A36" s="66"/>
      <c r="B36" s="56" t="s">
        <v>72</v>
      </c>
      <c r="C36" s="60">
        <v>117.2146</v>
      </c>
      <c r="D36" s="34"/>
    </row>
    <row r="37" spans="1:4" ht="15.75" customHeight="1" x14ac:dyDescent="0.25">
      <c r="A37" s="66"/>
      <c r="B37" s="56" t="s">
        <v>73</v>
      </c>
      <c r="C37" s="60">
        <v>38.9039</v>
      </c>
      <c r="D37" s="34"/>
    </row>
    <row r="38" spans="1:4" ht="15.75" customHeight="1" x14ac:dyDescent="0.25">
      <c r="A38" s="66"/>
      <c r="B38" s="56" t="s">
        <v>212</v>
      </c>
      <c r="C38" s="60">
        <f>42/1000</f>
        <v>4.2000000000000003E-2</v>
      </c>
      <c r="D38" s="34"/>
    </row>
    <row r="39" spans="1:4" ht="34.5" customHeight="1" x14ac:dyDescent="0.25">
      <c r="A39" s="57" t="s">
        <v>44</v>
      </c>
      <c r="B39" s="54" t="s">
        <v>43</v>
      </c>
      <c r="C39" s="60"/>
      <c r="D39" s="34"/>
    </row>
    <row r="40" spans="1:4" ht="15.75" x14ac:dyDescent="0.25">
      <c r="A40" s="66"/>
      <c r="B40" s="56" t="s">
        <v>68</v>
      </c>
      <c r="C40" s="60">
        <f>C30</f>
        <v>509.7</v>
      </c>
      <c r="D40" s="34"/>
    </row>
    <row r="41" spans="1:4" ht="15.75" x14ac:dyDescent="0.25">
      <c r="A41" s="66"/>
      <c r="B41" s="56" t="s">
        <v>75</v>
      </c>
      <c r="C41" s="60">
        <v>539.86800000000005</v>
      </c>
      <c r="D41" s="34"/>
    </row>
    <row r="42" spans="1:4" ht="31.5" x14ac:dyDescent="0.25">
      <c r="A42" s="57" t="s">
        <v>42</v>
      </c>
      <c r="B42" s="55" t="s">
        <v>151</v>
      </c>
      <c r="C42" s="60"/>
      <c r="D42" s="34"/>
    </row>
    <row r="43" spans="1:4" ht="15.75" x14ac:dyDescent="0.25">
      <c r="A43" s="66"/>
      <c r="B43" s="56" t="s">
        <v>68</v>
      </c>
      <c r="C43" s="60">
        <v>177.5</v>
      </c>
      <c r="D43" s="34"/>
    </row>
    <row r="44" spans="1:4" ht="15.75" x14ac:dyDescent="0.25">
      <c r="A44" s="66"/>
      <c r="B44" s="56" t="s">
        <v>75</v>
      </c>
      <c r="C44" s="60">
        <v>185.6</v>
      </c>
      <c r="D44" s="34"/>
    </row>
    <row r="45" spans="1:4" ht="83.25" customHeight="1" x14ac:dyDescent="0.25">
      <c r="A45" s="62" t="s">
        <v>238</v>
      </c>
      <c r="B45" s="63"/>
      <c r="C45" s="63"/>
      <c r="D45" s="64"/>
    </row>
    <row r="46" spans="1:4" ht="31.5" x14ac:dyDescent="0.25">
      <c r="A46" s="59">
        <v>3</v>
      </c>
      <c r="B46" s="54" t="s">
        <v>40</v>
      </c>
      <c r="C46" s="59" t="s">
        <v>15</v>
      </c>
      <c r="D46" s="34" t="s">
        <v>4</v>
      </c>
    </row>
    <row r="47" spans="1:4" ht="15.75" x14ac:dyDescent="0.25">
      <c r="A47" s="66"/>
      <c r="B47" s="56" t="s">
        <v>76</v>
      </c>
      <c r="C47" s="59">
        <f>C48+C49</f>
        <v>3752.28</v>
      </c>
      <c r="D47" s="34"/>
    </row>
    <row r="48" spans="1:4" ht="15.75" x14ac:dyDescent="0.25">
      <c r="A48" s="66"/>
      <c r="B48" s="56" t="s">
        <v>77</v>
      </c>
      <c r="C48" s="59">
        <f>2798.53+1</f>
        <v>2799.53</v>
      </c>
      <c r="D48" s="34"/>
    </row>
    <row r="49" spans="1:4" ht="15.75" x14ac:dyDescent="0.25">
      <c r="A49" s="66"/>
      <c r="B49" s="56" t="s">
        <v>213</v>
      </c>
      <c r="C49" s="59">
        <f>500.35+253.1+199.3</f>
        <v>952.75</v>
      </c>
      <c r="D49" s="34"/>
    </row>
    <row r="50" spans="1:4" ht="15.75" x14ac:dyDescent="0.25">
      <c r="A50" s="66"/>
      <c r="B50" s="56" t="s">
        <v>79</v>
      </c>
      <c r="C50" s="47">
        <f>C48/C47</f>
        <v>0.74608771200443469</v>
      </c>
      <c r="D50" s="34"/>
    </row>
    <row r="51" spans="1:4" ht="15.75" x14ac:dyDescent="0.25">
      <c r="A51" s="66"/>
      <c r="B51" s="56" t="s">
        <v>214</v>
      </c>
      <c r="C51" s="47">
        <f>C49/C47</f>
        <v>0.25391228799556537</v>
      </c>
      <c r="D51" s="34"/>
    </row>
    <row r="52" spans="1:4" ht="57.75" customHeight="1" x14ac:dyDescent="0.25">
      <c r="A52" s="62" t="s">
        <v>239</v>
      </c>
      <c r="B52" s="63"/>
      <c r="C52" s="63"/>
      <c r="D52" s="64"/>
    </row>
    <row r="53" spans="1:4" ht="31.5" x14ac:dyDescent="0.25">
      <c r="A53" s="59">
        <v>4</v>
      </c>
      <c r="B53" s="55" t="s">
        <v>39</v>
      </c>
      <c r="C53" s="59"/>
      <c r="D53" s="34" t="s">
        <v>4</v>
      </c>
    </row>
    <row r="54" spans="1:4" ht="15.75" customHeight="1" x14ac:dyDescent="0.25">
      <c r="A54" s="66"/>
      <c r="B54" s="56" t="s">
        <v>81</v>
      </c>
      <c r="C54" s="59" t="s">
        <v>271</v>
      </c>
      <c r="D54" s="34"/>
    </row>
    <row r="55" spans="1:4" ht="15.75" customHeight="1" x14ac:dyDescent="0.25">
      <c r="A55" s="66"/>
      <c r="B55" s="56" t="s">
        <v>82</v>
      </c>
      <c r="C55" s="59" t="s">
        <v>236</v>
      </c>
      <c r="D55" s="34"/>
    </row>
    <row r="56" spans="1:4" ht="15.75" customHeight="1" x14ac:dyDescent="0.25">
      <c r="A56" s="66"/>
      <c r="B56" s="56" t="s">
        <v>215</v>
      </c>
      <c r="C56" s="59" t="s">
        <v>234</v>
      </c>
      <c r="D56" s="34"/>
    </row>
    <row r="57" spans="1:4" ht="15.75" customHeight="1" x14ac:dyDescent="0.25">
      <c r="A57" s="66"/>
      <c r="B57" s="56" t="s">
        <v>216</v>
      </c>
      <c r="C57" s="59" t="s">
        <v>235</v>
      </c>
      <c r="D57" s="34"/>
    </row>
    <row r="58" spans="1:4" ht="15.75" customHeight="1" x14ac:dyDescent="0.25">
      <c r="A58" s="66"/>
      <c r="B58" s="56" t="s">
        <v>217</v>
      </c>
      <c r="C58" s="59" t="s">
        <v>233</v>
      </c>
      <c r="D58" s="34"/>
    </row>
    <row r="59" spans="1:4" ht="15.75" customHeight="1" x14ac:dyDescent="0.25">
      <c r="A59" s="66"/>
      <c r="B59" s="56" t="s">
        <v>83</v>
      </c>
      <c r="C59" s="59" t="s">
        <v>269</v>
      </c>
      <c r="D59" s="34"/>
    </row>
    <row r="60" spans="1:4" ht="31.5" x14ac:dyDescent="0.25">
      <c r="A60" s="66"/>
      <c r="B60" s="56" t="s">
        <v>84</v>
      </c>
      <c r="C60" s="59" t="s">
        <v>270</v>
      </c>
      <c r="D60" s="34"/>
    </row>
    <row r="61" spans="1:4" ht="29.25" customHeight="1" x14ac:dyDescent="0.25">
      <c r="A61" s="62" t="s">
        <v>240</v>
      </c>
      <c r="B61" s="63"/>
      <c r="C61" s="63"/>
      <c r="D61" s="64"/>
    </row>
    <row r="62" spans="1:4" ht="63" x14ac:dyDescent="0.25">
      <c r="A62" s="59">
        <v>5</v>
      </c>
      <c r="B62" s="54" t="s">
        <v>35</v>
      </c>
      <c r="C62" s="59" t="s">
        <v>218</v>
      </c>
      <c r="D62" s="59" t="s">
        <v>4</v>
      </c>
    </row>
    <row r="63" spans="1:4" ht="15.75" x14ac:dyDescent="0.25">
      <c r="A63" s="114"/>
      <c r="B63" s="34" t="s">
        <v>161</v>
      </c>
      <c r="C63" s="49">
        <f>C64+C69+C71+C75+C76+C70</f>
        <v>252309.5</v>
      </c>
      <c r="D63" s="38"/>
    </row>
    <row r="64" spans="1:4" ht="83.25" customHeight="1" x14ac:dyDescent="0.25">
      <c r="A64" s="115"/>
      <c r="B64" s="54" t="s">
        <v>257</v>
      </c>
      <c r="C64" s="49">
        <f>SUM(C65:C68)</f>
        <v>49132.399999999994</v>
      </c>
      <c r="D64" s="38"/>
    </row>
    <row r="65" spans="1:4" ht="34.5" customHeight="1" x14ac:dyDescent="0.25">
      <c r="A65" s="115"/>
      <c r="B65" s="34" t="s">
        <v>250</v>
      </c>
      <c r="C65" s="49">
        <f>3714.8+2223.2</f>
        <v>5938</v>
      </c>
      <c r="D65" s="38"/>
    </row>
    <row r="66" spans="1:4" ht="47.25" customHeight="1" x14ac:dyDescent="0.25">
      <c r="A66" s="115"/>
      <c r="B66" s="34" t="s">
        <v>251</v>
      </c>
      <c r="C66" s="49">
        <v>0</v>
      </c>
      <c r="D66" s="38"/>
    </row>
    <row r="67" spans="1:4" ht="47.25" customHeight="1" x14ac:dyDescent="0.25">
      <c r="A67" s="115"/>
      <c r="B67" s="34" t="s">
        <v>252</v>
      </c>
      <c r="C67" s="49">
        <f>167.6+14.1+106</f>
        <v>287.7</v>
      </c>
      <c r="D67" s="38"/>
    </row>
    <row r="68" spans="1:4" ht="32.25" customHeight="1" x14ac:dyDescent="0.25">
      <c r="A68" s="115"/>
      <c r="B68" s="34" t="s">
        <v>253</v>
      </c>
      <c r="C68" s="49">
        <v>42906.7</v>
      </c>
      <c r="D68" s="38"/>
    </row>
    <row r="69" spans="1:4" ht="60.75" customHeight="1" x14ac:dyDescent="0.25">
      <c r="A69" s="115"/>
      <c r="B69" s="54" t="s">
        <v>254</v>
      </c>
      <c r="C69" s="49">
        <v>127352</v>
      </c>
      <c r="D69" s="38"/>
    </row>
    <row r="70" spans="1:4" ht="67.5" customHeight="1" x14ac:dyDescent="0.25">
      <c r="A70" s="115"/>
      <c r="B70" s="55" t="s">
        <v>255</v>
      </c>
      <c r="C70" s="49">
        <v>3086</v>
      </c>
      <c r="D70" s="34"/>
    </row>
    <row r="71" spans="1:4" ht="48.75" customHeight="1" x14ac:dyDescent="0.25">
      <c r="A71" s="115"/>
      <c r="B71" s="55" t="s">
        <v>256</v>
      </c>
      <c r="C71" s="48">
        <f>SUM(C72:C74)</f>
        <v>70454.8</v>
      </c>
      <c r="D71" s="34"/>
    </row>
    <row r="72" spans="1:4" ht="29.25" customHeight="1" x14ac:dyDescent="0.25">
      <c r="A72" s="115"/>
      <c r="B72" s="34" t="s">
        <v>258</v>
      </c>
      <c r="C72" s="48">
        <f>70419.8</f>
        <v>70419.8</v>
      </c>
      <c r="D72" s="34"/>
    </row>
    <row r="73" spans="1:4" ht="61.5" customHeight="1" x14ac:dyDescent="0.25">
      <c r="A73" s="115"/>
      <c r="B73" s="34" t="s">
        <v>259</v>
      </c>
      <c r="C73" s="48">
        <v>0</v>
      </c>
      <c r="D73" s="34"/>
    </row>
    <row r="74" spans="1:4" ht="61.5" customHeight="1" x14ac:dyDescent="0.25">
      <c r="A74" s="115"/>
      <c r="B74" s="34" t="s">
        <v>260</v>
      </c>
      <c r="C74" s="48">
        <v>35</v>
      </c>
      <c r="D74" s="34"/>
    </row>
    <row r="75" spans="1:4" ht="63.75" customHeight="1" x14ac:dyDescent="0.25">
      <c r="A75" s="115"/>
      <c r="B75" s="55" t="s">
        <v>261</v>
      </c>
      <c r="C75" s="48">
        <v>2284.3000000000002</v>
      </c>
      <c r="D75" s="34"/>
    </row>
    <row r="76" spans="1:4" ht="67.5" customHeight="1" x14ac:dyDescent="0.25">
      <c r="A76" s="116"/>
      <c r="B76" s="55" t="s">
        <v>262</v>
      </c>
      <c r="C76" s="48">
        <v>0</v>
      </c>
      <c r="D76" s="34"/>
    </row>
    <row r="77" spans="1:4" ht="92.25" customHeight="1" x14ac:dyDescent="0.25">
      <c r="A77" s="76" t="s">
        <v>187</v>
      </c>
      <c r="B77" s="77"/>
      <c r="C77" s="77"/>
      <c r="D77" s="78"/>
    </row>
    <row r="78" spans="1:4" ht="34.5" customHeight="1" x14ac:dyDescent="0.25">
      <c r="A78" s="59">
        <v>6</v>
      </c>
      <c r="B78" s="55" t="s">
        <v>34</v>
      </c>
      <c r="C78" s="59"/>
      <c r="D78" s="34" t="s">
        <v>4</v>
      </c>
    </row>
    <row r="79" spans="1:4" ht="45.75" customHeight="1" x14ac:dyDescent="0.25">
      <c r="A79" s="66"/>
      <c r="B79" s="34" t="s">
        <v>219</v>
      </c>
      <c r="C79" s="60" t="s">
        <v>265</v>
      </c>
      <c r="D79" s="34"/>
    </row>
    <row r="80" spans="1:4" ht="33.75" customHeight="1" x14ac:dyDescent="0.25">
      <c r="A80" s="66"/>
      <c r="B80" s="34" t="s">
        <v>220</v>
      </c>
      <c r="C80" s="40" t="s">
        <v>263</v>
      </c>
      <c r="D80" s="34"/>
    </row>
    <row r="81" spans="1:4" ht="33.75" customHeight="1" x14ac:dyDescent="0.25">
      <c r="A81" s="66"/>
      <c r="B81" s="34" t="s">
        <v>221</v>
      </c>
      <c r="C81" s="40" t="s">
        <v>264</v>
      </c>
      <c r="D81" s="34"/>
    </row>
    <row r="82" spans="1:4" ht="33.75" customHeight="1" x14ac:dyDescent="0.25">
      <c r="A82" s="66"/>
      <c r="B82" s="34" t="s">
        <v>222</v>
      </c>
      <c r="C82" s="60">
        <v>56.6</v>
      </c>
      <c r="D82" s="34"/>
    </row>
    <row r="83" spans="1:4" ht="33.75" customHeight="1" x14ac:dyDescent="0.25">
      <c r="A83" s="66"/>
      <c r="B83" s="34" t="s">
        <v>223</v>
      </c>
      <c r="C83" s="60">
        <v>113.2</v>
      </c>
      <c r="D83" s="34"/>
    </row>
    <row r="84" spans="1:4" ht="48.75" customHeight="1" x14ac:dyDescent="0.25">
      <c r="A84" s="62" t="s">
        <v>191</v>
      </c>
      <c r="B84" s="63"/>
      <c r="C84" s="63"/>
      <c r="D84" s="64"/>
    </row>
    <row r="85" spans="1:4" ht="31.5" customHeight="1" x14ac:dyDescent="0.25">
      <c r="A85" s="59">
        <v>7</v>
      </c>
      <c r="B85" s="55" t="s">
        <v>242</v>
      </c>
      <c r="C85" s="37"/>
      <c r="D85" s="34" t="s">
        <v>4</v>
      </c>
    </row>
    <row r="86" spans="1:4" ht="15.75" customHeight="1" x14ac:dyDescent="0.25">
      <c r="A86" s="67"/>
      <c r="B86" s="34" t="s">
        <v>225</v>
      </c>
      <c r="C86" s="37">
        <v>0</v>
      </c>
      <c r="D86" s="34"/>
    </row>
    <row r="87" spans="1:4" ht="15.75" customHeight="1" x14ac:dyDescent="0.25">
      <c r="A87" s="67"/>
      <c r="B87" s="34" t="s">
        <v>226</v>
      </c>
      <c r="C87" s="37">
        <v>59.64</v>
      </c>
      <c r="D87" s="34"/>
    </row>
    <row r="88" spans="1:4" ht="15.75" customHeight="1" x14ac:dyDescent="0.25">
      <c r="A88" s="67"/>
      <c r="B88" s="34" t="s">
        <v>227</v>
      </c>
      <c r="C88" s="37">
        <v>1243.95</v>
      </c>
      <c r="D88" s="34"/>
    </row>
    <row r="89" spans="1:4" ht="32.25" customHeight="1" x14ac:dyDescent="0.25">
      <c r="A89" s="67"/>
      <c r="B89" s="34" t="s">
        <v>228</v>
      </c>
      <c r="C89" s="37">
        <v>2</v>
      </c>
      <c r="D89" s="34"/>
    </row>
    <row r="90" spans="1:4" ht="36" customHeight="1" x14ac:dyDescent="0.25">
      <c r="A90" s="67"/>
      <c r="B90" s="34" t="s">
        <v>224</v>
      </c>
      <c r="C90" s="59">
        <v>0</v>
      </c>
      <c r="D90" s="34"/>
    </row>
    <row r="91" spans="1:4" ht="39.75" customHeight="1" x14ac:dyDescent="0.25">
      <c r="A91" s="62" t="s">
        <v>198</v>
      </c>
      <c r="B91" s="63"/>
      <c r="C91" s="63"/>
      <c r="D91" s="64"/>
    </row>
    <row r="92" spans="1:4" ht="21.75" customHeight="1" x14ac:dyDescent="0.25">
      <c r="A92" s="59">
        <v>8</v>
      </c>
      <c r="B92" s="55" t="s">
        <v>23</v>
      </c>
      <c r="C92" s="38"/>
      <c r="D92" s="34"/>
    </row>
    <row r="93" spans="1:4" ht="31.5" customHeight="1" x14ac:dyDescent="0.25">
      <c r="A93" s="67"/>
      <c r="B93" s="34" t="s">
        <v>22</v>
      </c>
      <c r="C93" s="59" t="s">
        <v>244</v>
      </c>
      <c r="D93" s="34" t="s">
        <v>4</v>
      </c>
    </row>
    <row r="94" spans="1:4" ht="31.5" customHeight="1" x14ac:dyDescent="0.25">
      <c r="A94" s="67"/>
      <c r="B94" s="34" t="s">
        <v>21</v>
      </c>
      <c r="C94" s="59" t="s">
        <v>243</v>
      </c>
      <c r="D94" s="34" t="s">
        <v>4</v>
      </c>
    </row>
    <row r="95" spans="1:4" ht="84.75" customHeight="1" x14ac:dyDescent="0.25">
      <c r="A95" s="67"/>
      <c r="B95" s="34" t="s">
        <v>19</v>
      </c>
      <c r="C95" s="59" t="s">
        <v>246</v>
      </c>
      <c r="D95" s="34" t="s">
        <v>17</v>
      </c>
    </row>
    <row r="96" spans="1:4" ht="124.5" customHeight="1" x14ac:dyDescent="0.25">
      <c r="A96" s="67"/>
      <c r="B96" s="34" t="s">
        <v>18</v>
      </c>
      <c r="C96" s="59" t="s">
        <v>245</v>
      </c>
      <c r="D96" s="34" t="s">
        <v>17</v>
      </c>
    </row>
    <row r="97" spans="1:11" ht="84" customHeight="1" x14ac:dyDescent="0.25">
      <c r="A97" s="62" t="s">
        <v>247</v>
      </c>
      <c r="B97" s="63"/>
      <c r="C97" s="63"/>
      <c r="D97" s="64"/>
    </row>
    <row r="98" spans="1:11" ht="52.5" customHeight="1" x14ac:dyDescent="0.25">
      <c r="A98" s="59">
        <v>9</v>
      </c>
      <c r="B98" s="55" t="s">
        <v>229</v>
      </c>
      <c r="C98" s="43" t="s">
        <v>248</v>
      </c>
      <c r="D98" s="36"/>
    </row>
    <row r="99" spans="1:11" ht="32.25" customHeight="1" x14ac:dyDescent="0.25">
      <c r="A99" s="62" t="s">
        <v>249</v>
      </c>
      <c r="B99" s="63"/>
      <c r="C99" s="63"/>
      <c r="D99" s="63"/>
    </row>
    <row r="100" spans="1:11" ht="31.5" x14ac:dyDescent="0.25">
      <c r="A100" s="59">
        <v>10</v>
      </c>
      <c r="B100" s="54" t="s">
        <v>230</v>
      </c>
      <c r="C100" s="45" t="s">
        <v>237</v>
      </c>
      <c r="D100" s="34" t="s">
        <v>4</v>
      </c>
      <c r="E100" s="117"/>
      <c r="F100" s="117"/>
      <c r="G100" s="117"/>
      <c r="H100" s="117"/>
      <c r="I100" s="117"/>
      <c r="J100" s="117"/>
      <c r="K100" s="117"/>
    </row>
    <row r="101" spans="1:11" ht="30" customHeight="1" x14ac:dyDescent="0.25">
      <c r="A101" s="62" t="s">
        <v>241</v>
      </c>
      <c r="B101" s="63"/>
      <c r="C101" s="63"/>
      <c r="D101" s="64"/>
      <c r="E101" s="117"/>
      <c r="F101" s="117"/>
      <c r="G101" s="117"/>
      <c r="H101" s="117"/>
      <c r="I101" s="117"/>
      <c r="J101" s="117"/>
      <c r="K101" s="117"/>
    </row>
    <row r="102" spans="1:11" ht="30" customHeight="1" x14ac:dyDescent="0.25">
      <c r="A102" s="118">
        <v>11</v>
      </c>
      <c r="B102" s="119" t="s">
        <v>231</v>
      </c>
      <c r="C102" s="119"/>
      <c r="D102" s="119"/>
      <c r="E102" s="117"/>
      <c r="F102" s="117"/>
      <c r="G102" s="117"/>
      <c r="H102" s="117"/>
      <c r="I102" s="117"/>
      <c r="J102" s="117"/>
      <c r="K102" s="117"/>
    </row>
    <row r="103" spans="1:11" ht="36.75" customHeight="1" x14ac:dyDescent="0.25">
      <c r="A103" s="120"/>
      <c r="B103" s="121" t="s">
        <v>266</v>
      </c>
      <c r="C103" s="121"/>
      <c r="D103" s="122"/>
    </row>
    <row r="104" spans="1:11" ht="200.25" customHeight="1" x14ac:dyDescent="0.25">
      <c r="A104" s="123"/>
      <c r="B104" s="124" t="s">
        <v>267</v>
      </c>
      <c r="C104" s="124"/>
      <c r="D104" s="125"/>
    </row>
    <row r="105" spans="1:11" ht="68.25" customHeight="1" x14ac:dyDescent="0.25">
      <c r="A105" s="126" t="s">
        <v>207</v>
      </c>
      <c r="B105" s="126"/>
      <c r="C105" s="126"/>
      <c r="D105" s="126"/>
    </row>
  </sheetData>
  <mergeCells count="31">
    <mergeCell ref="A3:D3"/>
    <mergeCell ref="A2:D2"/>
    <mergeCell ref="A5:D5"/>
    <mergeCell ref="A12:A15"/>
    <mergeCell ref="A101:D101"/>
    <mergeCell ref="A17:A20"/>
    <mergeCell ref="A30:A32"/>
    <mergeCell ref="A34:A38"/>
    <mergeCell ref="A40:A41"/>
    <mergeCell ref="A43:A44"/>
    <mergeCell ref="A45:D45"/>
    <mergeCell ref="A28:D28"/>
    <mergeCell ref="A84:D84"/>
    <mergeCell ref="A63:A76"/>
    <mergeCell ref="A77:D77"/>
    <mergeCell ref="A47:A51"/>
    <mergeCell ref="B103:D103"/>
    <mergeCell ref="B104:D104"/>
    <mergeCell ref="A105:D105"/>
    <mergeCell ref="A61:D61"/>
    <mergeCell ref="A4:D4"/>
    <mergeCell ref="B102:D102"/>
    <mergeCell ref="A54:A60"/>
    <mergeCell ref="A52:D52"/>
    <mergeCell ref="A79:A83"/>
    <mergeCell ref="A99:D99"/>
    <mergeCell ref="A86:A90"/>
    <mergeCell ref="A93:A96"/>
    <mergeCell ref="A97:D97"/>
    <mergeCell ref="A91:D91"/>
    <mergeCell ref="A22:A27"/>
  </mergeCells>
  <pageMargins left="0.70866141732283472" right="0.31496062992125984" top="0.35433070866141736" bottom="0.35433070866141736"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3"/>
  <sheetViews>
    <sheetView topLeftCell="A100" zoomScaleNormal="100" workbookViewId="0">
      <selection activeCell="E110" sqref="A1:XFD1048576"/>
    </sheetView>
  </sheetViews>
  <sheetFormatPr defaultRowHeight="15" x14ac:dyDescent="0.25"/>
  <cols>
    <col min="1" max="1" width="9.140625" style="99"/>
    <col min="2" max="2" width="37.140625" style="99" customWidth="1"/>
    <col min="3" max="3" width="28.140625" style="100" customWidth="1"/>
    <col min="4" max="4" width="26" style="99" customWidth="1"/>
    <col min="5" max="16384" width="9.140625" style="102"/>
  </cols>
  <sheetData>
    <row r="1" spans="1:4" x14ac:dyDescent="0.25">
      <c r="A1" s="98"/>
      <c r="D1" s="101" t="s">
        <v>208</v>
      </c>
    </row>
    <row r="2" spans="1:4" ht="18.75" x14ac:dyDescent="0.25">
      <c r="A2" s="103" t="s">
        <v>63</v>
      </c>
      <c r="B2" s="103"/>
      <c r="C2" s="103"/>
      <c r="D2" s="103"/>
    </row>
    <row r="3" spans="1:4" ht="18.75" x14ac:dyDescent="0.25">
      <c r="A3" s="103" t="s">
        <v>106</v>
      </c>
      <c r="B3" s="103"/>
      <c r="C3" s="103"/>
      <c r="D3" s="103"/>
    </row>
    <row r="4" spans="1:4" ht="15.75" x14ac:dyDescent="0.25">
      <c r="A4" s="104" t="s">
        <v>62</v>
      </c>
      <c r="B4" s="104"/>
      <c r="C4" s="104"/>
      <c r="D4" s="104"/>
    </row>
    <row r="5" spans="1:4" ht="15.75" x14ac:dyDescent="0.25">
      <c r="A5" s="105"/>
      <c r="B5" s="105"/>
      <c r="C5" s="105"/>
      <c r="D5" s="105"/>
    </row>
    <row r="6" spans="1:4" ht="32.25" customHeight="1" x14ac:dyDescent="0.25">
      <c r="A6" s="59" t="s">
        <v>61</v>
      </c>
      <c r="B6" s="38" t="s">
        <v>60</v>
      </c>
      <c r="C6" s="38" t="s">
        <v>59</v>
      </c>
      <c r="D6" s="55" t="s">
        <v>58</v>
      </c>
    </row>
    <row r="7" spans="1:4" ht="15.75" x14ac:dyDescent="0.25">
      <c r="A7" s="59">
        <v>1</v>
      </c>
      <c r="B7" s="38" t="s">
        <v>57</v>
      </c>
      <c r="C7" s="59"/>
      <c r="D7" s="34" t="s">
        <v>56</v>
      </c>
    </row>
    <row r="8" spans="1:4" ht="30" x14ac:dyDescent="0.25">
      <c r="A8" s="57" t="s">
        <v>55</v>
      </c>
      <c r="B8" s="38" t="s">
        <v>54</v>
      </c>
      <c r="C8" s="60" t="s">
        <v>98</v>
      </c>
      <c r="D8" s="34"/>
    </row>
    <row r="9" spans="1:4" ht="15.75" x14ac:dyDescent="0.25">
      <c r="A9" s="57" t="s">
        <v>53</v>
      </c>
      <c r="B9" s="38" t="s">
        <v>52</v>
      </c>
      <c r="C9" s="60">
        <v>77</v>
      </c>
      <c r="D9" s="34"/>
    </row>
    <row r="10" spans="1:4" ht="15.75" x14ac:dyDescent="0.25">
      <c r="A10" s="57" t="s">
        <v>51</v>
      </c>
      <c r="B10" s="38" t="s">
        <v>50</v>
      </c>
      <c r="C10" s="60" t="s">
        <v>99</v>
      </c>
      <c r="D10" s="34"/>
    </row>
    <row r="11" spans="1:4" ht="31.5" customHeight="1" x14ac:dyDescent="0.25">
      <c r="A11" s="57" t="s">
        <v>49</v>
      </c>
      <c r="B11" s="38" t="s">
        <v>85</v>
      </c>
      <c r="C11" s="60" t="s">
        <v>100</v>
      </c>
      <c r="D11" s="34"/>
    </row>
    <row r="12" spans="1:4" ht="15.75" x14ac:dyDescent="0.25">
      <c r="A12" s="106"/>
      <c r="B12" s="56" t="s">
        <v>64</v>
      </c>
      <c r="C12" s="60">
        <v>41333</v>
      </c>
      <c r="D12" s="34"/>
    </row>
    <row r="13" spans="1:4" ht="15.75" x14ac:dyDescent="0.25">
      <c r="A13" s="106"/>
      <c r="B13" s="56" t="s">
        <v>65</v>
      </c>
      <c r="C13" s="60">
        <v>22966</v>
      </c>
      <c r="D13" s="34"/>
    </row>
    <row r="14" spans="1:4" ht="15.75" x14ac:dyDescent="0.25">
      <c r="A14" s="106"/>
      <c r="B14" s="56" t="s">
        <v>66</v>
      </c>
      <c r="C14" s="60">
        <v>4138</v>
      </c>
      <c r="D14" s="34"/>
    </row>
    <row r="15" spans="1:4" ht="15.75" x14ac:dyDescent="0.25">
      <c r="A15" s="106"/>
      <c r="B15" s="56" t="s">
        <v>67</v>
      </c>
      <c r="C15" s="60">
        <v>31216</v>
      </c>
      <c r="D15" s="34"/>
    </row>
    <row r="16" spans="1:4" ht="34.5" x14ac:dyDescent="0.25">
      <c r="A16" s="57" t="s">
        <v>48</v>
      </c>
      <c r="B16" s="38" t="s">
        <v>47</v>
      </c>
      <c r="C16" s="60" t="s">
        <v>101</v>
      </c>
      <c r="D16" s="34"/>
    </row>
    <row r="17" spans="1:4" ht="15.75" x14ac:dyDescent="0.25">
      <c r="A17" s="106"/>
      <c r="B17" s="56" t="s">
        <v>64</v>
      </c>
      <c r="C17" s="60" t="s">
        <v>102</v>
      </c>
      <c r="D17" s="34"/>
    </row>
    <row r="18" spans="1:4" ht="15.75" x14ac:dyDescent="0.25">
      <c r="A18" s="106"/>
      <c r="B18" s="56" t="s">
        <v>65</v>
      </c>
      <c r="C18" s="60" t="s">
        <v>103</v>
      </c>
      <c r="D18" s="34"/>
    </row>
    <row r="19" spans="1:4" ht="15.75" x14ac:dyDescent="0.25">
      <c r="A19" s="106"/>
      <c r="B19" s="56" t="s">
        <v>66</v>
      </c>
      <c r="C19" s="60" t="s">
        <v>104</v>
      </c>
      <c r="D19" s="34"/>
    </row>
    <row r="20" spans="1:4" ht="15.75" x14ac:dyDescent="0.25">
      <c r="A20" s="106"/>
      <c r="B20" s="56" t="s">
        <v>67</v>
      </c>
      <c r="C20" s="60" t="s">
        <v>105</v>
      </c>
      <c r="D20" s="34"/>
    </row>
    <row r="21" spans="1:4" ht="47.25" x14ac:dyDescent="0.25">
      <c r="A21" s="57" t="s">
        <v>209</v>
      </c>
      <c r="B21" s="107" t="s">
        <v>210</v>
      </c>
      <c r="C21" s="61">
        <v>1.2</v>
      </c>
      <c r="D21" s="34"/>
    </row>
    <row r="22" spans="1:4" ht="15.75" x14ac:dyDescent="0.25">
      <c r="A22" s="108"/>
      <c r="B22" s="56" t="s">
        <v>70</v>
      </c>
      <c r="C22" s="59">
        <v>1.5</v>
      </c>
      <c r="D22" s="38"/>
    </row>
    <row r="23" spans="1:4" ht="15.75" x14ac:dyDescent="0.25">
      <c r="A23" s="109"/>
      <c r="B23" s="56" t="s">
        <v>71</v>
      </c>
      <c r="C23" s="59">
        <v>0.9</v>
      </c>
      <c r="D23" s="38"/>
    </row>
    <row r="24" spans="1:4" ht="15.75" x14ac:dyDescent="0.25">
      <c r="A24" s="109"/>
      <c r="B24" s="56" t="s">
        <v>72</v>
      </c>
      <c r="C24" s="59">
        <v>1.3</v>
      </c>
      <c r="D24" s="38"/>
    </row>
    <row r="25" spans="1:4" ht="15.75" x14ac:dyDescent="0.25">
      <c r="A25" s="109"/>
      <c r="B25" s="56" t="s">
        <v>73</v>
      </c>
      <c r="C25" s="59">
        <v>4.3</v>
      </c>
      <c r="D25" s="38"/>
    </row>
    <row r="26" spans="1:4" ht="26.25" customHeight="1" x14ac:dyDescent="0.25">
      <c r="A26" s="127" t="s">
        <v>87</v>
      </c>
      <c r="B26" s="128"/>
      <c r="C26" s="128"/>
      <c r="D26" s="129"/>
    </row>
    <row r="27" spans="1:4" ht="24" customHeight="1" x14ac:dyDescent="0.25">
      <c r="A27" s="59">
        <v>2</v>
      </c>
      <c r="B27" s="55" t="s">
        <v>46</v>
      </c>
      <c r="C27" s="59"/>
      <c r="D27" s="34" t="s">
        <v>4</v>
      </c>
    </row>
    <row r="28" spans="1:4" ht="15.75" customHeight="1" x14ac:dyDescent="0.25">
      <c r="A28" s="66"/>
      <c r="B28" s="56" t="s">
        <v>68</v>
      </c>
      <c r="C28" s="60">
        <v>45.1</v>
      </c>
      <c r="D28" s="34"/>
    </row>
    <row r="29" spans="1:4" ht="15.75" customHeight="1" x14ac:dyDescent="0.25">
      <c r="A29" s="66"/>
      <c r="B29" s="56" t="s">
        <v>268</v>
      </c>
      <c r="C29" s="59">
        <v>44.834000000000003</v>
      </c>
      <c r="D29" s="34"/>
    </row>
    <row r="30" spans="1:4" ht="15.75" customHeight="1" x14ac:dyDescent="0.25">
      <c r="A30" s="66"/>
      <c r="B30" s="56" t="s">
        <v>69</v>
      </c>
      <c r="C30" s="58">
        <f>C29/C28</f>
        <v>0.99410199556541023</v>
      </c>
      <c r="D30" s="34"/>
    </row>
    <row r="31" spans="1:4" ht="34.5" x14ac:dyDescent="0.25">
      <c r="A31" s="57" t="s">
        <v>45</v>
      </c>
      <c r="B31" s="54" t="s">
        <v>86</v>
      </c>
      <c r="C31" s="38">
        <f>SUM(C32:C36)</f>
        <v>44.834000000000003</v>
      </c>
      <c r="D31" s="34"/>
    </row>
    <row r="32" spans="1:4" ht="15.75" customHeight="1" x14ac:dyDescent="0.25">
      <c r="A32" s="66"/>
      <c r="B32" s="56" t="s">
        <v>70</v>
      </c>
      <c r="C32" s="59">
        <v>1.2130000000000001</v>
      </c>
      <c r="D32" s="34"/>
    </row>
    <row r="33" spans="1:4" ht="15.75" customHeight="1" x14ac:dyDescent="0.25">
      <c r="A33" s="66"/>
      <c r="B33" s="56" t="s">
        <v>71</v>
      </c>
      <c r="C33" s="59">
        <v>38.917999999999999</v>
      </c>
      <c r="D33" s="34"/>
    </row>
    <row r="34" spans="1:4" ht="15.75" customHeight="1" x14ac:dyDescent="0.25">
      <c r="A34" s="66"/>
      <c r="B34" s="56" t="s">
        <v>72</v>
      </c>
      <c r="C34" s="59">
        <v>4.7009999999999996</v>
      </c>
      <c r="D34" s="34"/>
    </row>
    <row r="35" spans="1:4" ht="15.75" customHeight="1" x14ac:dyDescent="0.25">
      <c r="A35" s="66"/>
      <c r="B35" s="56" t="s">
        <v>73</v>
      </c>
      <c r="C35" s="59">
        <f>2/1000</f>
        <v>2E-3</v>
      </c>
      <c r="D35" s="34"/>
    </row>
    <row r="36" spans="1:4" ht="15.75" customHeight="1" x14ac:dyDescent="0.25">
      <c r="A36" s="66"/>
      <c r="B36" s="56" t="s">
        <v>74</v>
      </c>
      <c r="C36" s="59"/>
      <c r="D36" s="34"/>
    </row>
    <row r="37" spans="1:4" ht="35.25" customHeight="1" x14ac:dyDescent="0.25">
      <c r="A37" s="57" t="s">
        <v>44</v>
      </c>
      <c r="B37" s="54" t="s">
        <v>43</v>
      </c>
      <c r="C37" s="59"/>
      <c r="D37" s="34"/>
    </row>
    <row r="38" spans="1:4" ht="15.75" x14ac:dyDescent="0.25">
      <c r="A38" s="66"/>
      <c r="B38" s="56" t="s">
        <v>68</v>
      </c>
      <c r="C38" s="60" t="s">
        <v>132</v>
      </c>
      <c r="D38" s="34"/>
    </row>
    <row r="39" spans="1:4" ht="15.75" x14ac:dyDescent="0.25">
      <c r="A39" s="66"/>
      <c r="B39" s="56" t="s">
        <v>75</v>
      </c>
      <c r="C39" s="59">
        <f>C29</f>
        <v>44.834000000000003</v>
      </c>
      <c r="D39" s="34"/>
    </row>
    <row r="40" spans="1:4" ht="31.5" x14ac:dyDescent="0.25">
      <c r="A40" s="57" t="s">
        <v>42</v>
      </c>
      <c r="B40" s="55" t="s">
        <v>151</v>
      </c>
      <c r="C40" s="38"/>
      <c r="D40" s="34"/>
    </row>
    <row r="41" spans="1:4" ht="15.75" x14ac:dyDescent="0.25">
      <c r="A41" s="66"/>
      <c r="B41" s="56" t="s">
        <v>68</v>
      </c>
      <c r="C41" s="49">
        <v>80</v>
      </c>
      <c r="D41" s="34"/>
    </row>
    <row r="42" spans="1:4" ht="15.75" x14ac:dyDescent="0.25">
      <c r="A42" s="66"/>
      <c r="B42" s="56" t="s">
        <v>75</v>
      </c>
      <c r="C42" s="59">
        <v>80.099999999999994</v>
      </c>
      <c r="D42" s="34"/>
    </row>
    <row r="43" spans="1:4" ht="20.25" customHeight="1" x14ac:dyDescent="0.25">
      <c r="A43" s="79" t="s">
        <v>94</v>
      </c>
      <c r="B43" s="80"/>
      <c r="C43" s="80"/>
      <c r="D43" s="81"/>
    </row>
    <row r="44" spans="1:4" ht="31.5" x14ac:dyDescent="0.25">
      <c r="A44" s="59">
        <v>3</v>
      </c>
      <c r="B44" s="54" t="s">
        <v>40</v>
      </c>
      <c r="C44" s="59" t="s">
        <v>15</v>
      </c>
      <c r="D44" s="34" t="s">
        <v>4</v>
      </c>
    </row>
    <row r="45" spans="1:4" ht="15.75" x14ac:dyDescent="0.25">
      <c r="A45" s="66"/>
      <c r="B45" s="56" t="s">
        <v>76</v>
      </c>
      <c r="C45" s="59">
        <f>C46+C47</f>
        <v>407.34</v>
      </c>
      <c r="D45" s="34"/>
    </row>
    <row r="46" spans="1:4" ht="15.75" x14ac:dyDescent="0.25">
      <c r="A46" s="66"/>
      <c r="B46" s="56" t="s">
        <v>77</v>
      </c>
      <c r="C46" s="59">
        <v>407.34</v>
      </c>
      <c r="D46" s="34"/>
    </row>
    <row r="47" spans="1:4" ht="31.5" x14ac:dyDescent="0.25">
      <c r="A47" s="66"/>
      <c r="B47" s="56" t="s">
        <v>78</v>
      </c>
      <c r="C47" s="59">
        <v>0</v>
      </c>
      <c r="D47" s="34"/>
    </row>
    <row r="48" spans="1:4" ht="15.75" x14ac:dyDescent="0.25">
      <c r="A48" s="66"/>
      <c r="B48" s="56" t="s">
        <v>79</v>
      </c>
      <c r="C48" s="47">
        <v>1</v>
      </c>
      <c r="D48" s="34"/>
    </row>
    <row r="49" spans="1:4" ht="15.75" x14ac:dyDescent="0.25">
      <c r="A49" s="66"/>
      <c r="B49" s="56" t="s">
        <v>80</v>
      </c>
      <c r="C49" s="47">
        <v>0</v>
      </c>
      <c r="D49" s="34"/>
    </row>
    <row r="50" spans="1:4" ht="33" customHeight="1" x14ac:dyDescent="0.25">
      <c r="A50" s="79" t="s">
        <v>205</v>
      </c>
      <c r="B50" s="80"/>
      <c r="C50" s="80"/>
      <c r="D50" s="81"/>
    </row>
    <row r="51" spans="1:4" ht="31.5" x14ac:dyDescent="0.25">
      <c r="A51" s="59">
        <v>4</v>
      </c>
      <c r="B51" s="55" t="s">
        <v>39</v>
      </c>
      <c r="C51" s="59"/>
      <c r="D51" s="34" t="s">
        <v>4</v>
      </c>
    </row>
    <row r="52" spans="1:4" ht="15.75" customHeight="1" x14ac:dyDescent="0.25">
      <c r="A52" s="66"/>
      <c r="B52" s="56" t="s">
        <v>81</v>
      </c>
      <c r="C52" s="59" t="s">
        <v>280</v>
      </c>
      <c r="D52" s="34"/>
    </row>
    <row r="53" spans="1:4" ht="15.75" customHeight="1" x14ac:dyDescent="0.25">
      <c r="A53" s="66"/>
      <c r="B53" s="56" t="s">
        <v>82</v>
      </c>
      <c r="C53" s="59" t="s">
        <v>203</v>
      </c>
      <c r="D53" s="34"/>
    </row>
    <row r="54" spans="1:4" ht="15.75" customHeight="1" x14ac:dyDescent="0.25">
      <c r="A54" s="66"/>
      <c r="B54" s="56" t="s">
        <v>215</v>
      </c>
      <c r="C54" s="59" t="s">
        <v>203</v>
      </c>
      <c r="D54" s="34"/>
    </row>
    <row r="55" spans="1:4" ht="15.75" customHeight="1" x14ac:dyDescent="0.25">
      <c r="A55" s="66"/>
      <c r="B55" s="56" t="s">
        <v>216</v>
      </c>
      <c r="C55" s="59" t="s">
        <v>203</v>
      </c>
      <c r="D55" s="34"/>
    </row>
    <row r="56" spans="1:4" ht="15.75" customHeight="1" x14ac:dyDescent="0.25">
      <c r="A56" s="66"/>
      <c r="B56" s="56" t="s">
        <v>217</v>
      </c>
      <c r="C56" s="59" t="s">
        <v>278</v>
      </c>
      <c r="D56" s="34"/>
    </row>
    <row r="57" spans="1:4" ht="15.75" customHeight="1" x14ac:dyDescent="0.25">
      <c r="A57" s="66"/>
      <c r="B57" s="56" t="s">
        <v>83</v>
      </c>
      <c r="C57" s="59" t="s">
        <v>203</v>
      </c>
      <c r="D57" s="34"/>
    </row>
    <row r="58" spans="1:4" ht="31.5" x14ac:dyDescent="0.25">
      <c r="A58" s="66"/>
      <c r="B58" s="56" t="s">
        <v>84</v>
      </c>
      <c r="C58" s="59" t="s">
        <v>279</v>
      </c>
      <c r="D58" s="34"/>
    </row>
    <row r="59" spans="1:4" ht="19.5" customHeight="1" x14ac:dyDescent="0.25">
      <c r="A59" s="79" t="s">
        <v>137</v>
      </c>
      <c r="B59" s="80"/>
      <c r="C59" s="80"/>
      <c r="D59" s="81"/>
    </row>
    <row r="60" spans="1:4" ht="31.5" x14ac:dyDescent="0.25">
      <c r="A60" s="59">
        <v>5</v>
      </c>
      <c r="B60" s="54" t="s">
        <v>35</v>
      </c>
      <c r="C60" s="59"/>
      <c r="D60" s="59" t="s">
        <v>4</v>
      </c>
    </row>
    <row r="61" spans="1:4" ht="15.75" x14ac:dyDescent="0.25">
      <c r="A61" s="114"/>
      <c r="B61" s="34" t="s">
        <v>161</v>
      </c>
      <c r="C61" s="49">
        <f>C62+C67+C68+C69+C73+C74</f>
        <v>62172</v>
      </c>
      <c r="D61" s="38"/>
    </row>
    <row r="62" spans="1:4" ht="83.25" customHeight="1" x14ac:dyDescent="0.25">
      <c r="A62" s="115"/>
      <c r="B62" s="54" t="s">
        <v>257</v>
      </c>
      <c r="C62" s="49">
        <f>C63+C64+C65+C66</f>
        <v>5969</v>
      </c>
      <c r="D62" s="38"/>
    </row>
    <row r="63" spans="1:4" ht="34.5" customHeight="1" x14ac:dyDescent="0.25">
      <c r="A63" s="115"/>
      <c r="B63" s="34" t="s">
        <v>250</v>
      </c>
      <c r="C63" s="49">
        <v>5482</v>
      </c>
      <c r="D63" s="38"/>
    </row>
    <row r="64" spans="1:4" ht="47.25" customHeight="1" x14ac:dyDescent="0.25">
      <c r="A64" s="115"/>
      <c r="B64" s="34" t="s">
        <v>251</v>
      </c>
      <c r="C64" s="49"/>
      <c r="D64" s="38"/>
    </row>
    <row r="65" spans="1:4" ht="47.25" customHeight="1" x14ac:dyDescent="0.25">
      <c r="A65" s="115"/>
      <c r="B65" s="34" t="s">
        <v>252</v>
      </c>
      <c r="C65" s="49">
        <v>487</v>
      </c>
      <c r="D65" s="38"/>
    </row>
    <row r="66" spans="1:4" ht="32.25" customHeight="1" x14ac:dyDescent="0.25">
      <c r="A66" s="115"/>
      <c r="B66" s="34" t="s">
        <v>253</v>
      </c>
      <c r="C66" s="49"/>
      <c r="D66" s="38"/>
    </row>
    <row r="67" spans="1:4" ht="60.75" customHeight="1" x14ac:dyDescent="0.25">
      <c r="A67" s="115"/>
      <c r="B67" s="54" t="s">
        <v>254</v>
      </c>
      <c r="C67" s="49">
        <v>8006</v>
      </c>
      <c r="D67" s="38"/>
    </row>
    <row r="68" spans="1:4" ht="67.5" customHeight="1" x14ac:dyDescent="0.25">
      <c r="A68" s="115"/>
      <c r="B68" s="55" t="s">
        <v>255</v>
      </c>
      <c r="C68" s="49">
        <v>225</v>
      </c>
      <c r="D68" s="34"/>
    </row>
    <row r="69" spans="1:4" ht="48.75" customHeight="1" x14ac:dyDescent="0.25">
      <c r="A69" s="115"/>
      <c r="B69" s="55" t="s">
        <v>256</v>
      </c>
      <c r="C69" s="48">
        <f>C70+C71+C72</f>
        <v>47476</v>
      </c>
      <c r="D69" s="34"/>
    </row>
    <row r="70" spans="1:4" ht="29.25" customHeight="1" x14ac:dyDescent="0.25">
      <c r="A70" s="115"/>
      <c r="B70" s="34" t="s">
        <v>258</v>
      </c>
      <c r="C70" s="48">
        <v>47476</v>
      </c>
      <c r="D70" s="34"/>
    </row>
    <row r="71" spans="1:4" ht="61.5" customHeight="1" x14ac:dyDescent="0.25">
      <c r="A71" s="115"/>
      <c r="B71" s="34" t="s">
        <v>259</v>
      </c>
      <c r="C71" s="48"/>
      <c r="D71" s="34"/>
    </row>
    <row r="72" spans="1:4" ht="61.5" customHeight="1" x14ac:dyDescent="0.25">
      <c r="A72" s="115"/>
      <c r="B72" s="34" t="s">
        <v>260</v>
      </c>
      <c r="C72" s="48"/>
      <c r="D72" s="34"/>
    </row>
    <row r="73" spans="1:4" ht="63.75" customHeight="1" x14ac:dyDescent="0.25">
      <c r="A73" s="115"/>
      <c r="B73" s="55" t="s">
        <v>261</v>
      </c>
      <c r="C73" s="48">
        <v>496</v>
      </c>
      <c r="D73" s="34"/>
    </row>
    <row r="74" spans="1:4" ht="67.5" customHeight="1" x14ac:dyDescent="0.25">
      <c r="A74" s="116"/>
      <c r="B74" s="55" t="s">
        <v>262</v>
      </c>
      <c r="C74" s="48"/>
      <c r="D74" s="34"/>
    </row>
    <row r="75" spans="1:4" ht="92.25" customHeight="1" x14ac:dyDescent="0.25">
      <c r="A75" s="76" t="s">
        <v>187</v>
      </c>
      <c r="B75" s="77"/>
      <c r="C75" s="77"/>
      <c r="D75" s="78"/>
    </row>
    <row r="76" spans="1:4" ht="34.5" customHeight="1" x14ac:dyDescent="0.25">
      <c r="A76" s="59">
        <v>6</v>
      </c>
      <c r="B76" s="55" t="s">
        <v>34</v>
      </c>
      <c r="C76" s="59"/>
      <c r="D76" s="34" t="s">
        <v>4</v>
      </c>
    </row>
    <row r="77" spans="1:4" ht="45.75" customHeight="1" x14ac:dyDescent="0.25">
      <c r="A77" s="66"/>
      <c r="B77" s="34" t="s">
        <v>219</v>
      </c>
      <c r="C77" s="60" t="s">
        <v>203</v>
      </c>
      <c r="D77" s="34"/>
    </row>
    <row r="78" spans="1:4" ht="33.75" customHeight="1" x14ac:dyDescent="0.25">
      <c r="A78" s="66"/>
      <c r="B78" s="34" t="s">
        <v>220</v>
      </c>
      <c r="C78" s="40" t="s">
        <v>276</v>
      </c>
      <c r="D78" s="34"/>
    </row>
    <row r="79" spans="1:4" ht="33.75" customHeight="1" x14ac:dyDescent="0.25">
      <c r="A79" s="66"/>
      <c r="B79" s="34" t="s">
        <v>221</v>
      </c>
      <c r="C79" s="40" t="s">
        <v>277</v>
      </c>
      <c r="D79" s="34"/>
    </row>
    <row r="80" spans="1:4" ht="33.75" customHeight="1" x14ac:dyDescent="0.25">
      <c r="A80" s="66"/>
      <c r="B80" s="34" t="s">
        <v>222</v>
      </c>
      <c r="C80" s="60">
        <v>14.7</v>
      </c>
      <c r="D80" s="34"/>
    </row>
    <row r="81" spans="1:4" ht="33.75" customHeight="1" x14ac:dyDescent="0.25">
      <c r="A81" s="66"/>
      <c r="B81" s="34" t="s">
        <v>223</v>
      </c>
      <c r="C81" s="60">
        <v>28.8</v>
      </c>
      <c r="D81" s="34"/>
    </row>
    <row r="82" spans="1:4" ht="48.75" customHeight="1" x14ac:dyDescent="0.25">
      <c r="A82" s="62" t="s">
        <v>191</v>
      </c>
      <c r="B82" s="63"/>
      <c r="C82" s="63"/>
      <c r="D82" s="64"/>
    </row>
    <row r="83" spans="1:4" ht="31.5" customHeight="1" x14ac:dyDescent="0.25">
      <c r="A83" s="59">
        <v>7</v>
      </c>
      <c r="B83" s="55" t="s">
        <v>242</v>
      </c>
      <c r="C83" s="59"/>
      <c r="D83" s="34" t="s">
        <v>4</v>
      </c>
    </row>
    <row r="84" spans="1:4" ht="18.75" customHeight="1" x14ac:dyDescent="0.25">
      <c r="A84" s="67"/>
      <c r="B84" s="34" t="s">
        <v>225</v>
      </c>
      <c r="C84" s="59"/>
      <c r="D84" s="34"/>
    </row>
    <row r="85" spans="1:4" ht="18.75" customHeight="1" x14ac:dyDescent="0.25">
      <c r="A85" s="67"/>
      <c r="B85" s="34" t="s">
        <v>226</v>
      </c>
      <c r="C85" s="59"/>
      <c r="D85" s="34"/>
    </row>
    <row r="86" spans="1:4" ht="18.75" customHeight="1" x14ac:dyDescent="0.25">
      <c r="A86" s="67"/>
      <c r="B86" s="34" t="s">
        <v>227</v>
      </c>
      <c r="C86" s="59">
        <v>21.295999999999999</v>
      </c>
      <c r="D86" s="34"/>
    </row>
    <row r="87" spans="1:4" ht="28.5" customHeight="1" x14ac:dyDescent="0.25">
      <c r="A87" s="67"/>
      <c r="B87" s="34" t="s">
        <v>228</v>
      </c>
      <c r="C87" s="59"/>
      <c r="D87" s="34"/>
    </row>
    <row r="88" spans="1:4" ht="33.75" customHeight="1" x14ac:dyDescent="0.25">
      <c r="A88" s="67"/>
      <c r="B88" s="34" t="s">
        <v>224</v>
      </c>
      <c r="C88" s="59"/>
      <c r="D88" s="34"/>
    </row>
    <row r="89" spans="1:4" ht="42.75" customHeight="1" x14ac:dyDescent="0.25">
      <c r="A89" s="79" t="s">
        <v>198</v>
      </c>
      <c r="B89" s="80"/>
      <c r="C89" s="80"/>
      <c r="D89" s="81"/>
    </row>
    <row r="90" spans="1:4" ht="21.75" customHeight="1" x14ac:dyDescent="0.25">
      <c r="A90" s="59">
        <v>8</v>
      </c>
      <c r="B90" s="55" t="s">
        <v>23</v>
      </c>
      <c r="C90" s="38"/>
      <c r="D90" s="34"/>
    </row>
    <row r="91" spans="1:4" ht="31.5" customHeight="1" x14ac:dyDescent="0.25">
      <c r="A91" s="67"/>
      <c r="B91" s="34" t="s">
        <v>22</v>
      </c>
      <c r="C91" s="59" t="s">
        <v>244</v>
      </c>
      <c r="D91" s="34" t="s">
        <v>4</v>
      </c>
    </row>
    <row r="92" spans="1:4" ht="31.5" customHeight="1" x14ac:dyDescent="0.25">
      <c r="A92" s="67"/>
      <c r="B92" s="34" t="s">
        <v>21</v>
      </c>
      <c r="C92" s="59" t="s">
        <v>243</v>
      </c>
      <c r="D92" s="34" t="s">
        <v>4</v>
      </c>
    </row>
    <row r="93" spans="1:4" ht="84.75" customHeight="1" x14ac:dyDescent="0.25">
      <c r="A93" s="67"/>
      <c r="B93" s="34" t="s">
        <v>19</v>
      </c>
      <c r="C93" s="59" t="s">
        <v>246</v>
      </c>
      <c r="D93" s="34" t="s">
        <v>17</v>
      </c>
    </row>
    <row r="94" spans="1:4" ht="124.5" customHeight="1" x14ac:dyDescent="0.25">
      <c r="A94" s="67"/>
      <c r="B94" s="34" t="s">
        <v>18</v>
      </c>
      <c r="C94" s="59" t="s">
        <v>245</v>
      </c>
      <c r="D94" s="34" t="s">
        <v>17</v>
      </c>
    </row>
    <row r="95" spans="1:4" ht="96.75" customHeight="1" x14ac:dyDescent="0.25">
      <c r="A95" s="62" t="s">
        <v>247</v>
      </c>
      <c r="B95" s="63"/>
      <c r="C95" s="63"/>
      <c r="D95" s="64"/>
    </row>
    <row r="96" spans="1:4" ht="52.5" customHeight="1" x14ac:dyDescent="0.25">
      <c r="A96" s="59">
        <v>9</v>
      </c>
      <c r="B96" s="55" t="s">
        <v>229</v>
      </c>
      <c r="C96" s="43" t="s">
        <v>248</v>
      </c>
      <c r="D96" s="36"/>
    </row>
    <row r="97" spans="1:11" ht="32.25" customHeight="1" x14ac:dyDescent="0.25">
      <c r="A97" s="62" t="s">
        <v>249</v>
      </c>
      <c r="B97" s="63"/>
      <c r="C97" s="63"/>
      <c r="D97" s="63"/>
    </row>
    <row r="98" spans="1:11" ht="31.5" x14ac:dyDescent="0.25">
      <c r="A98" s="59">
        <v>10</v>
      </c>
      <c r="B98" s="54" t="s">
        <v>230</v>
      </c>
      <c r="C98" s="45" t="s">
        <v>237</v>
      </c>
      <c r="D98" s="34" t="s">
        <v>4</v>
      </c>
      <c r="E98" s="117"/>
      <c r="F98" s="117"/>
      <c r="G98" s="117"/>
      <c r="H98" s="117"/>
      <c r="I98" s="117"/>
      <c r="J98" s="117"/>
      <c r="K98" s="117"/>
    </row>
    <row r="99" spans="1:11" ht="30" customHeight="1" x14ac:dyDescent="0.25">
      <c r="A99" s="62" t="s">
        <v>241</v>
      </c>
      <c r="B99" s="63"/>
      <c r="C99" s="63"/>
      <c r="D99" s="64"/>
      <c r="E99" s="117"/>
      <c r="F99" s="117"/>
      <c r="G99" s="117"/>
      <c r="H99" s="117"/>
      <c r="I99" s="117"/>
      <c r="J99" s="117"/>
      <c r="K99" s="117"/>
    </row>
    <row r="100" spans="1:11" ht="30" customHeight="1" x14ac:dyDescent="0.25">
      <c r="A100" s="118">
        <v>11</v>
      </c>
      <c r="B100" s="119" t="s">
        <v>231</v>
      </c>
      <c r="C100" s="119"/>
      <c r="D100" s="119"/>
      <c r="E100" s="117"/>
      <c r="F100" s="117"/>
      <c r="G100" s="117"/>
      <c r="H100" s="117"/>
      <c r="I100" s="117"/>
      <c r="J100" s="117"/>
      <c r="K100" s="117"/>
    </row>
    <row r="101" spans="1:11" ht="36.75" customHeight="1" x14ac:dyDescent="0.25">
      <c r="A101" s="120"/>
      <c r="B101" s="121" t="s">
        <v>284</v>
      </c>
      <c r="C101" s="121"/>
      <c r="D101" s="122"/>
    </row>
    <row r="102" spans="1:11" ht="200.25" customHeight="1" x14ac:dyDescent="0.25">
      <c r="A102" s="123"/>
      <c r="B102" s="124" t="s">
        <v>267</v>
      </c>
      <c r="C102" s="124"/>
      <c r="D102" s="125"/>
    </row>
    <row r="103" spans="1:11" ht="68.25" customHeight="1" x14ac:dyDescent="0.25">
      <c r="A103" s="126" t="s">
        <v>207</v>
      </c>
      <c r="B103" s="126"/>
      <c r="C103" s="126"/>
      <c r="D103" s="126"/>
    </row>
  </sheetData>
  <mergeCells count="31">
    <mergeCell ref="A2:D2"/>
    <mergeCell ref="A28:A30"/>
    <mergeCell ref="A12:A15"/>
    <mergeCell ref="A17:A20"/>
    <mergeCell ref="A32:A36"/>
    <mergeCell ref="A5:D5"/>
    <mergeCell ref="A4:D4"/>
    <mergeCell ref="A26:D26"/>
    <mergeCell ref="A22:A25"/>
    <mergeCell ref="B100:D100"/>
    <mergeCell ref="B101:D101"/>
    <mergeCell ref="B102:D102"/>
    <mergeCell ref="A103:D103"/>
    <mergeCell ref="A3:D3"/>
    <mergeCell ref="A89:D89"/>
    <mergeCell ref="A38:A39"/>
    <mergeCell ref="A41:A42"/>
    <mergeCell ref="A45:A49"/>
    <mergeCell ref="A50:D50"/>
    <mergeCell ref="A59:D59"/>
    <mergeCell ref="A43:D43"/>
    <mergeCell ref="A84:A88"/>
    <mergeCell ref="A91:A94"/>
    <mergeCell ref="A95:D95"/>
    <mergeCell ref="A97:D97"/>
    <mergeCell ref="A99:D99"/>
    <mergeCell ref="A52:A58"/>
    <mergeCell ref="A61:A74"/>
    <mergeCell ref="A75:D75"/>
    <mergeCell ref="A77:A81"/>
    <mergeCell ref="A82:D82"/>
  </mergeCells>
  <pageMargins left="0.70866141732283472" right="0.11811023622047245" top="0.35433070866141736" bottom="0.35433070866141736"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2"/>
  <sheetViews>
    <sheetView topLeftCell="A100" zoomScaleNormal="100" workbookViewId="0">
      <selection activeCell="H102" sqref="H102:I102"/>
    </sheetView>
  </sheetViews>
  <sheetFormatPr defaultRowHeight="15" x14ac:dyDescent="0.25"/>
  <cols>
    <col min="1" max="1" width="9.140625" style="99"/>
    <col min="2" max="2" width="37.140625" style="99" customWidth="1"/>
    <col min="3" max="3" width="28.140625" style="100" customWidth="1"/>
    <col min="4" max="4" width="26.7109375" style="99" customWidth="1"/>
    <col min="5" max="16384" width="9.140625" style="102"/>
  </cols>
  <sheetData>
    <row r="1" spans="1:4" x14ac:dyDescent="0.25">
      <c r="A1" s="98"/>
      <c r="D1" s="101" t="s">
        <v>208</v>
      </c>
    </row>
    <row r="2" spans="1:4" ht="18.75" x14ac:dyDescent="0.25">
      <c r="A2" s="103" t="s">
        <v>63</v>
      </c>
      <c r="B2" s="103"/>
      <c r="C2" s="103"/>
      <c r="D2" s="103"/>
    </row>
    <row r="3" spans="1:4" ht="18.75" x14ac:dyDescent="0.25">
      <c r="A3" s="103" t="s">
        <v>107</v>
      </c>
      <c r="B3" s="103"/>
      <c r="C3" s="103"/>
      <c r="D3" s="103"/>
    </row>
    <row r="4" spans="1:4" ht="15.75" x14ac:dyDescent="0.25">
      <c r="A4" s="104" t="s">
        <v>62</v>
      </c>
      <c r="B4" s="104"/>
      <c r="C4" s="104"/>
      <c r="D4" s="104"/>
    </row>
    <row r="5" spans="1:4" ht="15.75" x14ac:dyDescent="0.25">
      <c r="A5" s="130"/>
    </row>
    <row r="6" spans="1:4" ht="32.25" customHeight="1" x14ac:dyDescent="0.25">
      <c r="A6" s="59" t="s">
        <v>61</v>
      </c>
      <c r="B6" s="38" t="s">
        <v>60</v>
      </c>
      <c r="C6" s="38" t="s">
        <v>59</v>
      </c>
      <c r="D6" s="55" t="s">
        <v>58</v>
      </c>
    </row>
    <row r="7" spans="1:4" ht="15.75" x14ac:dyDescent="0.25">
      <c r="A7" s="59">
        <v>1</v>
      </c>
      <c r="B7" s="38" t="s">
        <v>57</v>
      </c>
      <c r="C7" s="59"/>
      <c r="D7" s="34" t="s">
        <v>56</v>
      </c>
    </row>
    <row r="8" spans="1:4" ht="31.5" x14ac:dyDescent="0.25">
      <c r="A8" s="57" t="s">
        <v>55</v>
      </c>
      <c r="B8" s="38" t="s">
        <v>54</v>
      </c>
      <c r="C8" s="59" t="s">
        <v>138</v>
      </c>
      <c r="D8" s="34"/>
    </row>
    <row r="9" spans="1:4" ht="15.75" x14ac:dyDescent="0.25">
      <c r="A9" s="57" t="s">
        <v>53</v>
      </c>
      <c r="B9" s="38" t="s">
        <v>52</v>
      </c>
      <c r="C9" s="59">
        <v>111</v>
      </c>
      <c r="D9" s="34"/>
    </row>
    <row r="10" spans="1:4" ht="15.75" x14ac:dyDescent="0.25">
      <c r="A10" s="57" t="s">
        <v>51</v>
      </c>
      <c r="B10" s="38" t="s">
        <v>50</v>
      </c>
      <c r="C10" s="59" t="s">
        <v>139</v>
      </c>
      <c r="D10" s="34"/>
    </row>
    <row r="11" spans="1:4" ht="31.5" customHeight="1" x14ac:dyDescent="0.25">
      <c r="A11" s="57" t="s">
        <v>49</v>
      </c>
      <c r="B11" s="38" t="s">
        <v>85</v>
      </c>
      <c r="C11" s="38" t="s">
        <v>140</v>
      </c>
      <c r="D11" s="34"/>
    </row>
    <row r="12" spans="1:4" ht="15.75" x14ac:dyDescent="0.25">
      <c r="A12" s="108"/>
      <c r="B12" s="56" t="s">
        <v>64</v>
      </c>
      <c r="C12" s="59" t="s">
        <v>141</v>
      </c>
      <c r="D12" s="34"/>
    </row>
    <row r="13" spans="1:4" ht="15.75" x14ac:dyDescent="0.25">
      <c r="A13" s="109"/>
      <c r="B13" s="56" t="s">
        <v>65</v>
      </c>
      <c r="C13" s="59" t="s">
        <v>142</v>
      </c>
      <c r="D13" s="34"/>
    </row>
    <row r="14" spans="1:4" ht="15.75" x14ac:dyDescent="0.25">
      <c r="A14" s="109"/>
      <c r="B14" s="56" t="s">
        <v>66</v>
      </c>
      <c r="C14" s="59" t="s">
        <v>143</v>
      </c>
      <c r="D14" s="34"/>
    </row>
    <row r="15" spans="1:4" ht="15.75" x14ac:dyDescent="0.25">
      <c r="A15" s="110"/>
      <c r="B15" s="56" t="s">
        <v>67</v>
      </c>
      <c r="C15" s="59" t="s">
        <v>144</v>
      </c>
      <c r="D15" s="34"/>
    </row>
    <row r="16" spans="1:4" ht="34.5" x14ac:dyDescent="0.25">
      <c r="A16" s="57" t="s">
        <v>48</v>
      </c>
      <c r="B16" s="38" t="s">
        <v>47</v>
      </c>
      <c r="C16" s="38" t="s">
        <v>145</v>
      </c>
      <c r="D16" s="34"/>
    </row>
    <row r="17" spans="1:4" ht="15.75" x14ac:dyDescent="0.25">
      <c r="A17" s="108"/>
      <c r="B17" s="56" t="s">
        <v>64</v>
      </c>
      <c r="C17" s="59" t="s">
        <v>146</v>
      </c>
      <c r="D17" s="34"/>
    </row>
    <row r="18" spans="1:4" ht="15.75" x14ac:dyDescent="0.25">
      <c r="A18" s="109"/>
      <c r="B18" s="56" t="s">
        <v>65</v>
      </c>
      <c r="C18" s="59" t="s">
        <v>147</v>
      </c>
      <c r="D18" s="34"/>
    </row>
    <row r="19" spans="1:4" ht="15.75" x14ac:dyDescent="0.25">
      <c r="A19" s="109"/>
      <c r="B19" s="56" t="s">
        <v>66</v>
      </c>
      <c r="C19" s="59" t="s">
        <v>148</v>
      </c>
      <c r="D19" s="34"/>
    </row>
    <row r="20" spans="1:4" ht="15.75" x14ac:dyDescent="0.25">
      <c r="A20" s="109"/>
      <c r="B20" s="131" t="s">
        <v>67</v>
      </c>
      <c r="C20" s="41" t="s">
        <v>149</v>
      </c>
      <c r="D20" s="34"/>
    </row>
    <row r="21" spans="1:4" ht="47.25" x14ac:dyDescent="0.25">
      <c r="A21" s="57" t="s">
        <v>209</v>
      </c>
      <c r="B21" s="107" t="s">
        <v>210</v>
      </c>
      <c r="C21" s="61">
        <v>1.4</v>
      </c>
      <c r="D21" s="34"/>
    </row>
    <row r="22" spans="1:4" ht="15.75" x14ac:dyDescent="0.25">
      <c r="A22" s="108"/>
      <c r="B22" s="56" t="s">
        <v>70</v>
      </c>
      <c r="C22" s="59">
        <v>1.3</v>
      </c>
      <c r="D22" s="38"/>
    </row>
    <row r="23" spans="1:4" ht="15.75" x14ac:dyDescent="0.25">
      <c r="A23" s="109"/>
      <c r="B23" s="56" t="s">
        <v>71</v>
      </c>
      <c r="C23" s="59">
        <v>1.4</v>
      </c>
      <c r="D23" s="38"/>
    </row>
    <row r="24" spans="1:4" ht="15.75" x14ac:dyDescent="0.25">
      <c r="A24" s="109"/>
      <c r="B24" s="56" t="s">
        <v>72</v>
      </c>
      <c r="C24" s="59">
        <v>1.6</v>
      </c>
      <c r="D24" s="38"/>
    </row>
    <row r="25" spans="1:4" ht="19.5" customHeight="1" x14ac:dyDescent="0.25">
      <c r="A25" s="111" t="s">
        <v>87</v>
      </c>
      <c r="B25" s="112"/>
      <c r="C25" s="112"/>
      <c r="D25" s="113"/>
    </row>
    <row r="26" spans="1:4" ht="18.75" customHeight="1" x14ac:dyDescent="0.25">
      <c r="A26" s="59">
        <v>2</v>
      </c>
      <c r="B26" s="55" t="s">
        <v>46</v>
      </c>
      <c r="C26" s="50"/>
      <c r="D26" s="34" t="s">
        <v>4</v>
      </c>
    </row>
    <row r="27" spans="1:4" ht="15.75" customHeight="1" x14ac:dyDescent="0.25">
      <c r="A27" s="66"/>
      <c r="B27" s="56" t="s">
        <v>68</v>
      </c>
      <c r="C27" s="60" t="s">
        <v>133</v>
      </c>
      <c r="D27" s="34"/>
    </row>
    <row r="28" spans="1:4" ht="33" customHeight="1" x14ac:dyDescent="0.25">
      <c r="A28" s="66"/>
      <c r="B28" s="56" t="s">
        <v>268</v>
      </c>
      <c r="C28" s="59">
        <v>0.40899999999999997</v>
      </c>
      <c r="D28" s="34"/>
    </row>
    <row r="29" spans="1:4" ht="15.75" customHeight="1" x14ac:dyDescent="0.25">
      <c r="A29" s="66"/>
      <c r="B29" s="56" t="s">
        <v>69</v>
      </c>
      <c r="C29" s="58">
        <f>C28/C27</f>
        <v>1.2861635220125785E-2</v>
      </c>
      <c r="D29" s="34"/>
    </row>
    <row r="30" spans="1:4" ht="34.5" x14ac:dyDescent="0.25">
      <c r="A30" s="57" t="s">
        <v>45</v>
      </c>
      <c r="B30" s="54" t="s">
        <v>86</v>
      </c>
      <c r="C30" s="38"/>
      <c r="D30" s="34"/>
    </row>
    <row r="31" spans="1:4" ht="15.75" customHeight="1" x14ac:dyDescent="0.25">
      <c r="A31" s="66"/>
      <c r="B31" s="56" t="s">
        <v>70</v>
      </c>
      <c r="C31" s="59">
        <f>161/1000</f>
        <v>0.161</v>
      </c>
      <c r="D31" s="34"/>
    </row>
    <row r="32" spans="1:4" ht="15.75" customHeight="1" x14ac:dyDescent="0.25">
      <c r="A32" s="66"/>
      <c r="B32" s="56" t="s">
        <v>71</v>
      </c>
      <c r="C32" s="59">
        <f>61/1000</f>
        <v>6.0999999999999999E-2</v>
      </c>
      <c r="D32" s="34"/>
    </row>
    <row r="33" spans="1:4" ht="15.75" customHeight="1" x14ac:dyDescent="0.25">
      <c r="A33" s="66"/>
      <c r="B33" s="56" t="s">
        <v>72</v>
      </c>
      <c r="C33" s="59">
        <f>186/1000</f>
        <v>0.186</v>
      </c>
      <c r="D33" s="34"/>
    </row>
    <row r="34" spans="1:4" ht="15.75" customHeight="1" x14ac:dyDescent="0.25">
      <c r="A34" s="66"/>
      <c r="B34" s="56" t="s">
        <v>73</v>
      </c>
      <c r="C34" s="59">
        <f>1/1000</f>
        <v>1E-3</v>
      </c>
      <c r="D34" s="34"/>
    </row>
    <row r="35" spans="1:4" ht="15.75" customHeight="1" x14ac:dyDescent="0.25">
      <c r="A35" s="66"/>
      <c r="B35" s="56" t="s">
        <v>74</v>
      </c>
      <c r="C35" s="59">
        <v>0</v>
      </c>
      <c r="D35" s="34"/>
    </row>
    <row r="36" spans="1:4" ht="34.5" customHeight="1" x14ac:dyDescent="0.25">
      <c r="A36" s="57" t="s">
        <v>44</v>
      </c>
      <c r="B36" s="54" t="s">
        <v>43</v>
      </c>
      <c r="C36" s="59">
        <v>31.8</v>
      </c>
      <c r="D36" s="34"/>
    </row>
    <row r="37" spans="1:4" ht="15.75" x14ac:dyDescent="0.25">
      <c r="A37" s="66"/>
      <c r="B37" s="56" t="s">
        <v>68</v>
      </c>
      <c r="C37" s="49">
        <v>31.8</v>
      </c>
      <c r="D37" s="34"/>
    </row>
    <row r="38" spans="1:4" ht="15.75" x14ac:dyDescent="0.25">
      <c r="A38" s="66"/>
      <c r="B38" s="56" t="s">
        <v>75</v>
      </c>
      <c r="C38" s="59">
        <v>0.40899999999999997</v>
      </c>
      <c r="D38" s="34"/>
    </row>
    <row r="39" spans="1:4" ht="31.5" x14ac:dyDescent="0.25">
      <c r="A39" s="57" t="s">
        <v>42</v>
      </c>
      <c r="B39" s="55" t="s">
        <v>151</v>
      </c>
      <c r="C39" s="38"/>
      <c r="D39" s="34"/>
    </row>
    <row r="40" spans="1:4" ht="15.75" x14ac:dyDescent="0.25">
      <c r="A40" s="66"/>
      <c r="B40" s="56" t="s">
        <v>68</v>
      </c>
      <c r="C40" s="49">
        <v>0.2</v>
      </c>
      <c r="D40" s="34"/>
    </row>
    <row r="41" spans="1:4" ht="15.75" x14ac:dyDescent="0.25">
      <c r="A41" s="66"/>
      <c r="B41" s="56" t="s">
        <v>75</v>
      </c>
      <c r="C41" s="51">
        <v>0.2</v>
      </c>
      <c r="D41" s="34"/>
    </row>
    <row r="42" spans="1:4" ht="21" customHeight="1" x14ac:dyDescent="0.25">
      <c r="A42" s="79" t="s">
        <v>94</v>
      </c>
      <c r="B42" s="80"/>
      <c r="C42" s="80"/>
      <c r="D42" s="81"/>
    </row>
    <row r="43" spans="1:4" ht="31.5" x14ac:dyDescent="0.25">
      <c r="A43" s="59">
        <v>3</v>
      </c>
      <c r="B43" s="54" t="s">
        <v>40</v>
      </c>
      <c r="C43" s="50"/>
      <c r="D43" s="34" t="s">
        <v>4</v>
      </c>
    </row>
    <row r="44" spans="1:4" ht="15.75" x14ac:dyDescent="0.25">
      <c r="A44" s="66"/>
      <c r="B44" s="56" t="s">
        <v>76</v>
      </c>
      <c r="C44" s="38">
        <v>5.8</v>
      </c>
      <c r="D44" s="34"/>
    </row>
    <row r="45" spans="1:4" ht="15.75" x14ac:dyDescent="0.25">
      <c r="A45" s="66"/>
      <c r="B45" s="56" t="s">
        <v>77</v>
      </c>
      <c r="C45" s="59">
        <v>5.8</v>
      </c>
      <c r="D45" s="34"/>
    </row>
    <row r="46" spans="1:4" ht="31.5" x14ac:dyDescent="0.25">
      <c r="A46" s="66"/>
      <c r="B46" s="56" t="s">
        <v>78</v>
      </c>
      <c r="C46" s="59">
        <v>0</v>
      </c>
      <c r="D46" s="34"/>
    </row>
    <row r="47" spans="1:4" ht="15.75" x14ac:dyDescent="0.25">
      <c r="A47" s="66"/>
      <c r="B47" s="56" t="s">
        <v>79</v>
      </c>
      <c r="C47" s="47">
        <v>1</v>
      </c>
      <c r="D47" s="34"/>
    </row>
    <row r="48" spans="1:4" ht="15.75" x14ac:dyDescent="0.25">
      <c r="A48" s="66"/>
      <c r="B48" s="56" t="s">
        <v>80</v>
      </c>
      <c r="C48" s="52">
        <v>0</v>
      </c>
      <c r="D48" s="34"/>
    </row>
    <row r="49" spans="1:4" ht="72.75" customHeight="1" x14ac:dyDescent="0.25">
      <c r="A49" s="62" t="s">
        <v>206</v>
      </c>
      <c r="B49" s="63"/>
      <c r="C49" s="63"/>
      <c r="D49" s="64"/>
    </row>
    <row r="50" spans="1:4" ht="31.5" x14ac:dyDescent="0.25">
      <c r="A50" s="50">
        <v>4</v>
      </c>
      <c r="B50" s="132" t="s">
        <v>39</v>
      </c>
      <c r="C50" s="50"/>
      <c r="D50" s="34" t="s">
        <v>4</v>
      </c>
    </row>
    <row r="51" spans="1:4" ht="15.75" customHeight="1" x14ac:dyDescent="0.25">
      <c r="A51" s="66"/>
      <c r="B51" s="56" t="s">
        <v>81</v>
      </c>
      <c r="C51" s="59"/>
      <c r="D51" s="34"/>
    </row>
    <row r="52" spans="1:4" ht="15.75" customHeight="1" x14ac:dyDescent="0.25">
      <c r="A52" s="66"/>
      <c r="B52" s="56" t="s">
        <v>82</v>
      </c>
      <c r="C52" s="59" t="s">
        <v>272</v>
      </c>
      <c r="D52" s="34"/>
    </row>
    <row r="53" spans="1:4" ht="15.75" customHeight="1" x14ac:dyDescent="0.25">
      <c r="A53" s="66"/>
      <c r="B53" s="56" t="s">
        <v>215</v>
      </c>
      <c r="C53" s="59" t="s">
        <v>203</v>
      </c>
      <c r="D53" s="34"/>
    </row>
    <row r="54" spans="1:4" ht="15.75" customHeight="1" x14ac:dyDescent="0.25">
      <c r="A54" s="66"/>
      <c r="B54" s="56" t="s">
        <v>216</v>
      </c>
      <c r="C54" s="59" t="s">
        <v>273</v>
      </c>
      <c r="D54" s="34"/>
    </row>
    <row r="55" spans="1:4" ht="15.75" customHeight="1" x14ac:dyDescent="0.25">
      <c r="A55" s="66"/>
      <c r="B55" s="56" t="s">
        <v>217</v>
      </c>
      <c r="C55" s="59" t="s">
        <v>274</v>
      </c>
      <c r="D55" s="34"/>
    </row>
    <row r="56" spans="1:4" ht="15.75" customHeight="1" x14ac:dyDescent="0.25">
      <c r="A56" s="66"/>
      <c r="B56" s="56" t="s">
        <v>83</v>
      </c>
      <c r="C56" s="59" t="s">
        <v>203</v>
      </c>
      <c r="D56" s="34"/>
    </row>
    <row r="57" spans="1:4" ht="31.5" x14ac:dyDescent="0.25">
      <c r="A57" s="66"/>
      <c r="B57" s="56" t="s">
        <v>84</v>
      </c>
      <c r="C57" s="59" t="s">
        <v>275</v>
      </c>
      <c r="D57" s="34"/>
    </row>
    <row r="58" spans="1:4" ht="19.5" customHeight="1" x14ac:dyDescent="0.25">
      <c r="A58" s="62" t="s">
        <v>152</v>
      </c>
      <c r="B58" s="63"/>
      <c r="C58" s="63"/>
      <c r="D58" s="64"/>
    </row>
    <row r="59" spans="1:4" ht="31.5" x14ac:dyDescent="0.25">
      <c r="A59" s="59">
        <v>5</v>
      </c>
      <c r="B59" s="54" t="s">
        <v>35</v>
      </c>
      <c r="C59" s="59"/>
      <c r="D59" s="59" t="s">
        <v>4</v>
      </c>
    </row>
    <row r="60" spans="1:4" ht="15.75" x14ac:dyDescent="0.25">
      <c r="A60" s="114"/>
      <c r="B60" s="34" t="s">
        <v>161</v>
      </c>
      <c r="C60" s="49">
        <f>C61+C66+C67+C68+C72+C73</f>
        <v>4826.8</v>
      </c>
      <c r="D60" s="38"/>
    </row>
    <row r="61" spans="1:4" ht="83.25" customHeight="1" x14ac:dyDescent="0.25">
      <c r="A61" s="115"/>
      <c r="B61" s="54" t="s">
        <v>257</v>
      </c>
      <c r="C61" s="49">
        <f>C62+C63+C64+C65</f>
        <v>652.29999999999995</v>
      </c>
      <c r="D61" s="38"/>
    </row>
    <row r="62" spans="1:4" ht="34.5" customHeight="1" x14ac:dyDescent="0.25">
      <c r="A62" s="115"/>
      <c r="B62" s="34" t="s">
        <v>250</v>
      </c>
      <c r="C62" s="49"/>
      <c r="D62" s="38"/>
    </row>
    <row r="63" spans="1:4" ht="47.25" customHeight="1" x14ac:dyDescent="0.25">
      <c r="A63" s="115"/>
      <c r="B63" s="34" t="s">
        <v>251</v>
      </c>
      <c r="C63" s="49"/>
      <c r="D63" s="38"/>
    </row>
    <row r="64" spans="1:4" ht="47.25" customHeight="1" x14ac:dyDescent="0.25">
      <c r="A64" s="115"/>
      <c r="B64" s="34" t="s">
        <v>252</v>
      </c>
      <c r="C64" s="49">
        <v>652.29999999999995</v>
      </c>
      <c r="D64" s="38"/>
    </row>
    <row r="65" spans="1:4" ht="32.25" customHeight="1" x14ac:dyDescent="0.25">
      <c r="A65" s="115"/>
      <c r="B65" s="34" t="s">
        <v>253</v>
      </c>
      <c r="C65" s="49"/>
      <c r="D65" s="38"/>
    </row>
    <row r="66" spans="1:4" ht="60.75" customHeight="1" x14ac:dyDescent="0.25">
      <c r="A66" s="115"/>
      <c r="B66" s="54" t="s">
        <v>254</v>
      </c>
      <c r="C66" s="49"/>
      <c r="D66" s="38"/>
    </row>
    <row r="67" spans="1:4" ht="67.5" customHeight="1" x14ac:dyDescent="0.25">
      <c r="A67" s="115"/>
      <c r="B67" s="55" t="s">
        <v>255</v>
      </c>
      <c r="C67" s="49">
        <v>8</v>
      </c>
      <c r="D67" s="34"/>
    </row>
    <row r="68" spans="1:4" ht="48.75" customHeight="1" x14ac:dyDescent="0.25">
      <c r="A68" s="115"/>
      <c r="B68" s="55" t="s">
        <v>256</v>
      </c>
      <c r="C68" s="48">
        <f>C69+C70+C71</f>
        <v>4166.5</v>
      </c>
      <c r="D68" s="34"/>
    </row>
    <row r="69" spans="1:4" ht="29.25" customHeight="1" x14ac:dyDescent="0.25">
      <c r="A69" s="115"/>
      <c r="B69" s="34" t="s">
        <v>258</v>
      </c>
      <c r="C69" s="48">
        <v>4166.5</v>
      </c>
      <c r="D69" s="34"/>
    </row>
    <row r="70" spans="1:4" ht="61.5" customHeight="1" x14ac:dyDescent="0.25">
      <c r="A70" s="115"/>
      <c r="B70" s="34" t="s">
        <v>259</v>
      </c>
      <c r="C70" s="48"/>
      <c r="D70" s="34"/>
    </row>
    <row r="71" spans="1:4" ht="61.5" customHeight="1" x14ac:dyDescent="0.25">
      <c r="A71" s="115"/>
      <c r="B71" s="34" t="s">
        <v>260</v>
      </c>
      <c r="C71" s="48"/>
      <c r="D71" s="34"/>
    </row>
    <row r="72" spans="1:4" ht="63.75" customHeight="1" x14ac:dyDescent="0.25">
      <c r="A72" s="115"/>
      <c r="B72" s="55" t="s">
        <v>261</v>
      </c>
      <c r="C72" s="48"/>
      <c r="D72" s="34"/>
    </row>
    <row r="73" spans="1:4" ht="67.5" customHeight="1" x14ac:dyDescent="0.25">
      <c r="A73" s="116"/>
      <c r="B73" s="55" t="s">
        <v>262</v>
      </c>
      <c r="C73" s="48"/>
      <c r="D73" s="34"/>
    </row>
    <row r="74" spans="1:4" ht="92.25" customHeight="1" x14ac:dyDescent="0.25">
      <c r="A74" s="76" t="s">
        <v>187</v>
      </c>
      <c r="B74" s="77"/>
      <c r="C74" s="77"/>
      <c r="D74" s="78"/>
    </row>
    <row r="75" spans="1:4" ht="34.5" customHeight="1" x14ac:dyDescent="0.25">
      <c r="A75" s="59">
        <v>6</v>
      </c>
      <c r="B75" s="55" t="s">
        <v>34</v>
      </c>
      <c r="C75" s="59"/>
      <c r="D75" s="34" t="s">
        <v>4</v>
      </c>
    </row>
    <row r="76" spans="1:4" ht="45.75" customHeight="1" x14ac:dyDescent="0.25">
      <c r="A76" s="66"/>
      <c r="B76" s="34" t="s">
        <v>219</v>
      </c>
      <c r="C76" s="60" t="s">
        <v>203</v>
      </c>
      <c r="D76" s="34"/>
    </row>
    <row r="77" spans="1:4" ht="33.75" customHeight="1" x14ac:dyDescent="0.25">
      <c r="A77" s="66"/>
      <c r="B77" s="34" t="s">
        <v>220</v>
      </c>
      <c r="C77" s="40" t="s">
        <v>203</v>
      </c>
      <c r="D77" s="34"/>
    </row>
    <row r="78" spans="1:4" ht="33.75" customHeight="1" x14ac:dyDescent="0.25">
      <c r="A78" s="66"/>
      <c r="B78" s="34" t="s">
        <v>221</v>
      </c>
      <c r="C78" s="40" t="s">
        <v>203</v>
      </c>
      <c r="D78" s="34"/>
    </row>
    <row r="79" spans="1:4" ht="33.75" customHeight="1" x14ac:dyDescent="0.25">
      <c r="A79" s="66"/>
      <c r="B79" s="34" t="s">
        <v>222</v>
      </c>
      <c r="C79" s="60" t="s">
        <v>281</v>
      </c>
      <c r="D79" s="34"/>
    </row>
    <row r="80" spans="1:4" ht="33.75" customHeight="1" x14ac:dyDescent="0.25">
      <c r="A80" s="66"/>
      <c r="B80" s="34" t="s">
        <v>223</v>
      </c>
      <c r="C80" s="60" t="s">
        <v>282</v>
      </c>
      <c r="D80" s="34"/>
    </row>
    <row r="81" spans="1:4" ht="48.75" customHeight="1" x14ac:dyDescent="0.25">
      <c r="A81" s="62" t="s">
        <v>191</v>
      </c>
      <c r="B81" s="63"/>
      <c r="C81" s="63"/>
      <c r="D81" s="64"/>
    </row>
    <row r="82" spans="1:4" ht="31.5" customHeight="1" x14ac:dyDescent="0.25">
      <c r="A82" s="59">
        <v>7</v>
      </c>
      <c r="B82" s="55" t="s">
        <v>242</v>
      </c>
      <c r="C82" s="59"/>
      <c r="D82" s="34" t="s">
        <v>4</v>
      </c>
    </row>
    <row r="83" spans="1:4" ht="18.75" customHeight="1" x14ac:dyDescent="0.25">
      <c r="A83" s="67"/>
      <c r="B83" s="34" t="s">
        <v>225</v>
      </c>
      <c r="C83" s="59">
        <v>0</v>
      </c>
      <c r="D83" s="34"/>
    </row>
    <row r="84" spans="1:4" ht="18.75" customHeight="1" x14ac:dyDescent="0.25">
      <c r="A84" s="67"/>
      <c r="B84" s="34" t="s">
        <v>226</v>
      </c>
      <c r="C84" s="59">
        <v>0</v>
      </c>
      <c r="D84" s="34"/>
    </row>
    <row r="85" spans="1:4" ht="18.75" customHeight="1" x14ac:dyDescent="0.25">
      <c r="A85" s="67"/>
      <c r="B85" s="34" t="s">
        <v>227</v>
      </c>
      <c r="C85" s="59">
        <v>0</v>
      </c>
      <c r="D85" s="34"/>
    </row>
    <row r="86" spans="1:4" ht="28.5" customHeight="1" x14ac:dyDescent="0.25">
      <c r="A86" s="67"/>
      <c r="B86" s="34" t="s">
        <v>228</v>
      </c>
      <c r="C86" s="59">
        <v>0</v>
      </c>
      <c r="D86" s="34"/>
    </row>
    <row r="87" spans="1:4" ht="33.75" customHeight="1" x14ac:dyDescent="0.25">
      <c r="A87" s="67"/>
      <c r="B87" s="34" t="s">
        <v>224</v>
      </c>
      <c r="C87" s="59">
        <v>0</v>
      </c>
      <c r="D87" s="34"/>
    </row>
    <row r="88" spans="1:4" ht="42.75" customHeight="1" x14ac:dyDescent="0.25">
      <c r="A88" s="79" t="s">
        <v>283</v>
      </c>
      <c r="B88" s="80"/>
      <c r="C88" s="80"/>
      <c r="D88" s="81"/>
    </row>
    <row r="89" spans="1:4" ht="21.75" customHeight="1" x14ac:dyDescent="0.25">
      <c r="A89" s="59">
        <v>8</v>
      </c>
      <c r="B89" s="55" t="s">
        <v>23</v>
      </c>
      <c r="C89" s="38"/>
      <c r="D89" s="34"/>
    </row>
    <row r="90" spans="1:4" ht="31.5" customHeight="1" x14ac:dyDescent="0.25">
      <c r="A90" s="67"/>
      <c r="B90" s="34" t="s">
        <v>22</v>
      </c>
      <c r="C90" s="59" t="s">
        <v>244</v>
      </c>
      <c r="D90" s="34" t="s">
        <v>4</v>
      </c>
    </row>
    <row r="91" spans="1:4" ht="31.5" customHeight="1" x14ac:dyDescent="0.25">
      <c r="A91" s="67"/>
      <c r="B91" s="34" t="s">
        <v>21</v>
      </c>
      <c r="C91" s="59" t="s">
        <v>243</v>
      </c>
      <c r="D91" s="34" t="s">
        <v>4</v>
      </c>
    </row>
    <row r="92" spans="1:4" ht="84.75" customHeight="1" x14ac:dyDescent="0.25">
      <c r="A92" s="67"/>
      <c r="B92" s="34" t="s">
        <v>19</v>
      </c>
      <c r="C92" s="59" t="s">
        <v>246</v>
      </c>
      <c r="D92" s="34" t="s">
        <v>17</v>
      </c>
    </row>
    <row r="93" spans="1:4" ht="124.5" customHeight="1" x14ac:dyDescent="0.25">
      <c r="A93" s="67"/>
      <c r="B93" s="34" t="s">
        <v>18</v>
      </c>
      <c r="C93" s="59" t="s">
        <v>245</v>
      </c>
      <c r="D93" s="34" t="s">
        <v>17</v>
      </c>
    </row>
    <row r="94" spans="1:4" ht="96.75" customHeight="1" x14ac:dyDescent="0.25">
      <c r="A94" s="62" t="s">
        <v>247</v>
      </c>
      <c r="B94" s="63"/>
      <c r="C94" s="63"/>
      <c r="D94" s="64"/>
    </row>
    <row r="95" spans="1:4" ht="52.5" customHeight="1" x14ac:dyDescent="0.25">
      <c r="A95" s="59">
        <v>9</v>
      </c>
      <c r="B95" s="55" t="s">
        <v>229</v>
      </c>
      <c r="C95" s="43" t="s">
        <v>248</v>
      </c>
      <c r="D95" s="36"/>
    </row>
    <row r="96" spans="1:4" ht="32.25" customHeight="1" x14ac:dyDescent="0.25">
      <c r="A96" s="62" t="s">
        <v>249</v>
      </c>
      <c r="B96" s="63"/>
      <c r="C96" s="63"/>
      <c r="D96" s="63"/>
    </row>
    <row r="97" spans="1:11" ht="31.5" x14ac:dyDescent="0.25">
      <c r="A97" s="59">
        <v>10</v>
      </c>
      <c r="B97" s="54" t="s">
        <v>230</v>
      </c>
      <c r="C97" s="45" t="s">
        <v>237</v>
      </c>
      <c r="D97" s="34" t="s">
        <v>4</v>
      </c>
      <c r="E97" s="117"/>
      <c r="F97" s="117"/>
      <c r="G97" s="117"/>
      <c r="H97" s="117"/>
      <c r="I97" s="117"/>
      <c r="J97" s="117"/>
      <c r="K97" s="117"/>
    </row>
    <row r="98" spans="1:11" ht="30" customHeight="1" x14ac:dyDescent="0.25">
      <c r="A98" s="62" t="s">
        <v>241</v>
      </c>
      <c r="B98" s="63"/>
      <c r="C98" s="63"/>
      <c r="D98" s="64"/>
      <c r="E98" s="117"/>
      <c r="F98" s="117"/>
      <c r="G98" s="117"/>
      <c r="H98" s="117"/>
      <c r="I98" s="117"/>
      <c r="J98" s="117"/>
      <c r="K98" s="117"/>
    </row>
    <row r="99" spans="1:11" ht="30" customHeight="1" x14ac:dyDescent="0.25">
      <c r="A99" s="118">
        <v>11</v>
      </c>
      <c r="B99" s="119" t="s">
        <v>231</v>
      </c>
      <c r="C99" s="119"/>
      <c r="D99" s="119"/>
      <c r="E99" s="117"/>
      <c r="F99" s="117"/>
      <c r="G99" s="117"/>
      <c r="H99" s="117"/>
      <c r="I99" s="117"/>
      <c r="J99" s="117"/>
      <c r="K99" s="117"/>
    </row>
    <row r="100" spans="1:11" ht="36.75" customHeight="1" x14ac:dyDescent="0.25">
      <c r="A100" s="120"/>
      <c r="B100" s="121" t="s">
        <v>285</v>
      </c>
      <c r="C100" s="121"/>
      <c r="D100" s="122"/>
    </row>
    <row r="101" spans="1:11" ht="200.25" customHeight="1" x14ac:dyDescent="0.25">
      <c r="A101" s="123"/>
      <c r="B101" s="124" t="s">
        <v>267</v>
      </c>
      <c r="C101" s="124"/>
      <c r="D101" s="125"/>
    </row>
    <row r="102" spans="1:11" ht="68.25" customHeight="1" x14ac:dyDescent="0.25">
      <c r="A102" s="126" t="s">
        <v>207</v>
      </c>
      <c r="B102" s="126"/>
      <c r="C102" s="126"/>
      <c r="D102" s="126"/>
    </row>
  </sheetData>
  <mergeCells count="30">
    <mergeCell ref="A44:A48"/>
    <mergeCell ref="A27:A29"/>
    <mergeCell ref="B101:D101"/>
    <mergeCell ref="A102:D102"/>
    <mergeCell ref="A94:D94"/>
    <mergeCell ref="A96:D96"/>
    <mergeCell ref="A98:D98"/>
    <mergeCell ref="B99:D99"/>
    <mergeCell ref="B100:D100"/>
    <mergeCell ref="A2:D2"/>
    <mergeCell ref="A3:D3"/>
    <mergeCell ref="A4:D4"/>
    <mergeCell ref="A12:A15"/>
    <mergeCell ref="A17:A20"/>
    <mergeCell ref="A90:A93"/>
    <mergeCell ref="A22:A24"/>
    <mergeCell ref="A74:D74"/>
    <mergeCell ref="A76:A80"/>
    <mergeCell ref="A81:D81"/>
    <mergeCell ref="A83:A87"/>
    <mergeCell ref="A88:D88"/>
    <mergeCell ref="A58:D58"/>
    <mergeCell ref="A49:D49"/>
    <mergeCell ref="A42:D42"/>
    <mergeCell ref="A51:A57"/>
    <mergeCell ref="A60:A73"/>
    <mergeCell ref="A25:D25"/>
    <mergeCell ref="A31:A35"/>
    <mergeCell ref="A37:A38"/>
    <mergeCell ref="A40:A41"/>
  </mergeCells>
  <pageMargins left="0.70866141732283472" right="0.31496062992125984" top="0.35433070866141736" bottom="0.35433070866141736" header="0.31496062992125984" footer="0.31496062992125984"/>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6"/>
  <sheetViews>
    <sheetView topLeftCell="A121" workbookViewId="0">
      <selection activeCell="F57" sqref="F57"/>
    </sheetView>
  </sheetViews>
  <sheetFormatPr defaultRowHeight="15" x14ac:dyDescent="0.25"/>
  <cols>
    <col min="1" max="1" width="9.140625" style="8"/>
    <col min="2" max="2" width="37.140625" style="8" customWidth="1"/>
    <col min="3" max="3" width="33" style="9" customWidth="1"/>
    <col min="4" max="4" width="24.140625" style="8" customWidth="1"/>
    <col min="7" max="7" width="15.28515625" customWidth="1"/>
  </cols>
  <sheetData>
    <row r="1" spans="1:4" ht="18.75" x14ac:dyDescent="0.25">
      <c r="A1" s="68" t="s">
        <v>63</v>
      </c>
      <c r="B1" s="68"/>
      <c r="C1" s="68"/>
      <c r="D1" s="68"/>
    </row>
    <row r="2" spans="1:4" ht="18.75" x14ac:dyDescent="0.25">
      <c r="A2" s="68" t="s">
        <v>108</v>
      </c>
      <c r="B2" s="68"/>
      <c r="C2" s="68"/>
      <c r="D2" s="68"/>
    </row>
    <row r="3" spans="1:4" ht="15.75" x14ac:dyDescent="0.25">
      <c r="A3" s="65" t="s">
        <v>62</v>
      </c>
      <c r="B3" s="65"/>
      <c r="C3" s="65"/>
      <c r="D3" s="65"/>
    </row>
    <row r="4" spans="1:4" ht="15.75" x14ac:dyDescent="0.25">
      <c r="A4" s="7"/>
    </row>
    <row r="5" spans="1:4" ht="32.25" customHeight="1" x14ac:dyDescent="0.25">
      <c r="A5" s="1" t="s">
        <v>61</v>
      </c>
      <c r="B5" s="4" t="s">
        <v>60</v>
      </c>
      <c r="C5" s="4" t="s">
        <v>59</v>
      </c>
      <c r="D5" s="21" t="s">
        <v>58</v>
      </c>
    </row>
    <row r="6" spans="1:4" ht="15.75" x14ac:dyDescent="0.25">
      <c r="A6" s="1">
        <v>1</v>
      </c>
      <c r="B6" s="4" t="s">
        <v>57</v>
      </c>
      <c r="C6" s="1"/>
      <c r="D6" s="3" t="s">
        <v>56</v>
      </c>
    </row>
    <row r="7" spans="1:4" ht="30" x14ac:dyDescent="0.25">
      <c r="A7" s="6" t="s">
        <v>55</v>
      </c>
      <c r="B7" s="4" t="s">
        <v>54</v>
      </c>
      <c r="C7" s="39" t="s">
        <v>120</v>
      </c>
      <c r="D7" s="3"/>
    </row>
    <row r="8" spans="1:4" ht="15.75" x14ac:dyDescent="0.25">
      <c r="A8" s="6" t="s">
        <v>53</v>
      </c>
      <c r="B8" s="4" t="s">
        <v>52</v>
      </c>
      <c r="C8" s="39">
        <v>71</v>
      </c>
      <c r="D8" s="3"/>
    </row>
    <row r="9" spans="1:4" ht="15.75" x14ac:dyDescent="0.25">
      <c r="A9" s="6" t="s">
        <v>51</v>
      </c>
      <c r="B9" s="4" t="s">
        <v>50</v>
      </c>
      <c r="C9" s="39" t="s">
        <v>121</v>
      </c>
      <c r="D9" s="3"/>
    </row>
    <row r="10" spans="1:4" ht="31.5" customHeight="1" x14ac:dyDescent="0.25">
      <c r="A10" s="6" t="s">
        <v>49</v>
      </c>
      <c r="B10" s="4" t="s">
        <v>85</v>
      </c>
      <c r="C10" s="39" t="s">
        <v>122</v>
      </c>
      <c r="D10" s="3"/>
    </row>
    <row r="11" spans="1:4" ht="15.75" x14ac:dyDescent="0.25">
      <c r="A11" s="69"/>
      <c r="B11" s="10" t="s">
        <v>64</v>
      </c>
      <c r="C11" s="39" t="s">
        <v>123</v>
      </c>
      <c r="D11" s="3"/>
    </row>
    <row r="12" spans="1:4" ht="15.75" x14ac:dyDescent="0.25">
      <c r="A12" s="69"/>
      <c r="B12" s="10" t="s">
        <v>65</v>
      </c>
      <c r="C12" s="39" t="s">
        <v>124</v>
      </c>
      <c r="D12" s="3"/>
    </row>
    <row r="13" spans="1:4" ht="15.75" x14ac:dyDescent="0.25">
      <c r="A13" s="69"/>
      <c r="B13" s="10" t="s">
        <v>66</v>
      </c>
      <c r="C13" s="39" t="s">
        <v>125</v>
      </c>
      <c r="D13" s="3"/>
    </row>
    <row r="14" spans="1:4" ht="15.75" x14ac:dyDescent="0.25">
      <c r="A14" s="69"/>
      <c r="B14" s="10" t="s">
        <v>67</v>
      </c>
      <c r="C14" s="39" t="s">
        <v>126</v>
      </c>
      <c r="D14" s="3"/>
    </row>
    <row r="15" spans="1:4" ht="34.5" x14ac:dyDescent="0.25">
      <c r="A15" s="6" t="s">
        <v>48</v>
      </c>
      <c r="B15" s="4" t="s">
        <v>47</v>
      </c>
      <c r="C15" s="39" t="s">
        <v>127</v>
      </c>
      <c r="D15" s="3"/>
    </row>
    <row r="16" spans="1:4" ht="15.75" x14ac:dyDescent="0.25">
      <c r="A16" s="69"/>
      <c r="B16" s="10" t="s">
        <v>64</v>
      </c>
      <c r="C16" s="39" t="s">
        <v>128</v>
      </c>
      <c r="D16" s="3"/>
    </row>
    <row r="17" spans="1:4" ht="15.75" x14ac:dyDescent="0.25">
      <c r="A17" s="69"/>
      <c r="B17" s="10" t="s">
        <v>65</v>
      </c>
      <c r="C17" s="39" t="s">
        <v>129</v>
      </c>
      <c r="D17" s="3"/>
    </row>
    <row r="18" spans="1:4" ht="15.75" x14ac:dyDescent="0.25">
      <c r="A18" s="69"/>
      <c r="B18" s="10" t="s">
        <v>66</v>
      </c>
      <c r="C18" s="39" t="s">
        <v>130</v>
      </c>
      <c r="D18" s="3"/>
    </row>
    <row r="19" spans="1:4" ht="15.75" x14ac:dyDescent="0.25">
      <c r="A19" s="69"/>
      <c r="B19" s="10" t="s">
        <v>67</v>
      </c>
      <c r="C19" s="39" t="s">
        <v>131</v>
      </c>
      <c r="D19" s="3"/>
    </row>
    <row r="20" spans="1:4" ht="25.5" customHeight="1" x14ac:dyDescent="0.25">
      <c r="A20" s="70" t="s">
        <v>87</v>
      </c>
      <c r="B20" s="71"/>
      <c r="C20" s="71"/>
      <c r="D20" s="72"/>
    </row>
    <row r="21" spans="1:4" ht="18.75" customHeight="1" x14ac:dyDescent="0.25">
      <c r="A21" s="1">
        <v>2</v>
      </c>
      <c r="B21" s="4" t="s">
        <v>46</v>
      </c>
      <c r="C21" s="35"/>
      <c r="D21" s="3" t="s">
        <v>4</v>
      </c>
    </row>
    <row r="22" spans="1:4" ht="15.75" customHeight="1" x14ac:dyDescent="0.25">
      <c r="A22" s="82"/>
      <c r="B22" s="10" t="s">
        <v>68</v>
      </c>
      <c r="C22" s="39">
        <f>37.3-0.7</f>
        <v>36.599999999999994</v>
      </c>
      <c r="D22" s="3"/>
    </row>
    <row r="23" spans="1:4" ht="36.75" customHeight="1" x14ac:dyDescent="0.25">
      <c r="A23" s="82"/>
      <c r="B23" s="10" t="s">
        <v>150</v>
      </c>
      <c r="C23" s="39" t="s">
        <v>153</v>
      </c>
      <c r="D23" s="3"/>
    </row>
    <row r="24" spans="1:4" ht="15.75" customHeight="1" x14ac:dyDescent="0.25">
      <c r="A24" s="82"/>
      <c r="B24" s="10" t="s">
        <v>69</v>
      </c>
      <c r="C24" s="46">
        <v>1.8130054644808744</v>
      </c>
      <c r="D24" s="3"/>
    </row>
    <row r="25" spans="1:4" ht="34.5" x14ac:dyDescent="0.25">
      <c r="A25" s="6" t="s">
        <v>45</v>
      </c>
      <c r="B25" s="2" t="s">
        <v>86</v>
      </c>
      <c r="C25" s="39">
        <f>C27+C28+C29+C30+C31+C26</f>
        <v>66.356000000000009</v>
      </c>
      <c r="D25" s="3"/>
    </row>
    <row r="26" spans="1:4" ht="15.75" x14ac:dyDescent="0.25">
      <c r="A26" s="6"/>
      <c r="B26" s="10" t="s">
        <v>134</v>
      </c>
      <c r="C26" s="39">
        <v>0.64100000000000001</v>
      </c>
      <c r="D26" s="3"/>
    </row>
    <row r="27" spans="1:4" ht="15.75" customHeight="1" x14ac:dyDescent="0.25">
      <c r="A27" s="82"/>
      <c r="B27" s="10" t="s">
        <v>70</v>
      </c>
      <c r="C27" s="39">
        <v>12.401</v>
      </c>
      <c r="D27" s="3"/>
    </row>
    <row r="28" spans="1:4" ht="15.75" customHeight="1" x14ac:dyDescent="0.25">
      <c r="A28" s="82"/>
      <c r="B28" s="10" t="s">
        <v>71</v>
      </c>
      <c r="C28" s="39">
        <v>16.5</v>
      </c>
      <c r="D28" s="3"/>
    </row>
    <row r="29" spans="1:4" ht="15.75" customHeight="1" x14ac:dyDescent="0.25">
      <c r="A29" s="82"/>
      <c r="B29" s="10" t="s">
        <v>72</v>
      </c>
      <c r="C29" s="39">
        <f>29.591</f>
        <v>29.591000000000001</v>
      </c>
      <c r="D29" s="3"/>
    </row>
    <row r="30" spans="1:4" ht="15.75" customHeight="1" x14ac:dyDescent="0.25">
      <c r="A30" s="82"/>
      <c r="B30" s="10" t="s">
        <v>73</v>
      </c>
      <c r="C30" s="39">
        <f>7.223</f>
        <v>7.2229999999999999</v>
      </c>
      <c r="D30" s="3"/>
    </row>
    <row r="31" spans="1:4" ht="15.75" customHeight="1" x14ac:dyDescent="0.25">
      <c r="A31" s="82"/>
      <c r="B31" s="10" t="s">
        <v>74</v>
      </c>
      <c r="C31" s="39">
        <v>0</v>
      </c>
      <c r="D31" s="3"/>
    </row>
    <row r="32" spans="1:4" ht="32.25" customHeight="1" x14ac:dyDescent="0.25">
      <c r="A32" s="6" t="s">
        <v>44</v>
      </c>
      <c r="B32" s="2" t="s">
        <v>43</v>
      </c>
      <c r="C32" s="35"/>
      <c r="D32" s="3"/>
    </row>
    <row r="33" spans="1:4" ht="15.75" x14ac:dyDescent="0.25">
      <c r="A33" s="82"/>
      <c r="B33" s="10" t="s">
        <v>68</v>
      </c>
      <c r="C33" s="49">
        <v>37.299999999999997</v>
      </c>
      <c r="D33" s="3"/>
    </row>
    <row r="34" spans="1:4" ht="15.75" x14ac:dyDescent="0.25">
      <c r="A34" s="82"/>
      <c r="B34" s="10" t="s">
        <v>75</v>
      </c>
      <c r="C34" s="35" t="s">
        <v>153</v>
      </c>
      <c r="D34" s="3"/>
    </row>
    <row r="35" spans="1:4" ht="31.5" x14ac:dyDescent="0.25">
      <c r="A35" s="6" t="s">
        <v>42</v>
      </c>
      <c r="B35" s="5" t="s">
        <v>41</v>
      </c>
      <c r="C35" s="38"/>
      <c r="D35" s="3"/>
    </row>
    <row r="36" spans="1:4" ht="15.75" x14ac:dyDescent="0.25">
      <c r="A36" s="82"/>
      <c r="B36" s="10" t="s">
        <v>68</v>
      </c>
      <c r="C36" s="53">
        <v>0</v>
      </c>
      <c r="D36" s="3"/>
    </row>
    <row r="37" spans="1:4" ht="15.75" x14ac:dyDescent="0.25">
      <c r="A37" s="82"/>
      <c r="B37" s="10" t="s">
        <v>75</v>
      </c>
      <c r="C37" s="35">
        <v>0</v>
      </c>
      <c r="D37" s="3"/>
    </row>
    <row r="38" spans="1:4" ht="93.75" customHeight="1" x14ac:dyDescent="0.25">
      <c r="A38" s="86" t="s">
        <v>204</v>
      </c>
      <c r="B38" s="87"/>
      <c r="C38" s="87"/>
      <c r="D38" s="88"/>
    </row>
    <row r="39" spans="1:4" ht="31.5" x14ac:dyDescent="0.25">
      <c r="A39" s="1">
        <v>3</v>
      </c>
      <c r="B39" s="2" t="s">
        <v>40</v>
      </c>
      <c r="C39" s="35" t="s">
        <v>136</v>
      </c>
      <c r="D39" s="3" t="s">
        <v>4</v>
      </c>
    </row>
    <row r="40" spans="1:4" ht="15.75" x14ac:dyDescent="0.25">
      <c r="A40" s="82"/>
      <c r="B40" s="10" t="s">
        <v>76</v>
      </c>
      <c r="C40" s="38" t="s">
        <v>154</v>
      </c>
      <c r="D40" s="3"/>
    </row>
    <row r="41" spans="1:4" ht="15.75" x14ac:dyDescent="0.25">
      <c r="A41" s="82"/>
      <c r="B41" s="10" t="s">
        <v>77</v>
      </c>
      <c r="C41" s="35" t="s">
        <v>155</v>
      </c>
      <c r="D41" s="3"/>
    </row>
    <row r="42" spans="1:4" ht="31.5" x14ac:dyDescent="0.25">
      <c r="A42" s="82"/>
      <c r="B42" s="10" t="s">
        <v>78</v>
      </c>
      <c r="C42" s="35" t="s">
        <v>156</v>
      </c>
      <c r="D42" s="3"/>
    </row>
    <row r="43" spans="1:4" ht="15.75" x14ac:dyDescent="0.25">
      <c r="A43" s="82"/>
      <c r="B43" s="10" t="s">
        <v>79</v>
      </c>
      <c r="C43" s="47" t="s">
        <v>157</v>
      </c>
      <c r="D43" s="3"/>
    </row>
    <row r="44" spans="1:4" ht="15.75" x14ac:dyDescent="0.25">
      <c r="A44" s="82"/>
      <c r="B44" s="10" t="s">
        <v>80</v>
      </c>
      <c r="C44" s="47" t="s">
        <v>158</v>
      </c>
      <c r="D44" s="3"/>
    </row>
    <row r="45" spans="1:4" ht="102.75" customHeight="1" x14ac:dyDescent="0.25">
      <c r="A45" s="86" t="s">
        <v>159</v>
      </c>
      <c r="B45" s="87"/>
      <c r="C45" s="87"/>
      <c r="D45" s="88"/>
    </row>
    <row r="46" spans="1:4" ht="31.5" x14ac:dyDescent="0.25">
      <c r="A46" s="1">
        <v>4</v>
      </c>
      <c r="B46" s="5" t="s">
        <v>39</v>
      </c>
      <c r="C46" s="1" t="s">
        <v>15</v>
      </c>
      <c r="D46" s="3" t="s">
        <v>4</v>
      </c>
    </row>
    <row r="47" spans="1:4" ht="15.75" customHeight="1" x14ac:dyDescent="0.25">
      <c r="A47" s="82"/>
      <c r="B47" s="10" t="s">
        <v>81</v>
      </c>
      <c r="C47" s="38" t="s">
        <v>160</v>
      </c>
      <c r="D47" s="3"/>
    </row>
    <row r="48" spans="1:4" ht="15.75" customHeight="1" x14ac:dyDescent="0.25">
      <c r="A48" s="82"/>
      <c r="B48" s="10" t="s">
        <v>82</v>
      </c>
      <c r="C48" s="35">
        <v>0</v>
      </c>
      <c r="D48" s="3"/>
    </row>
    <row r="49" spans="1:6" ht="15.75" customHeight="1" x14ac:dyDescent="0.25">
      <c r="A49" s="82"/>
      <c r="B49" s="10" t="s">
        <v>83</v>
      </c>
      <c r="C49" s="35"/>
      <c r="D49" s="3"/>
    </row>
    <row r="50" spans="1:6" ht="31.5" x14ac:dyDescent="0.25">
      <c r="A50" s="82"/>
      <c r="B50" s="10" t="s">
        <v>84</v>
      </c>
      <c r="C50" s="35" t="s">
        <v>160</v>
      </c>
      <c r="D50" s="3"/>
    </row>
    <row r="51" spans="1:6" ht="30.75" customHeight="1" x14ac:dyDescent="0.25">
      <c r="A51" s="83" t="s">
        <v>152</v>
      </c>
      <c r="B51" s="84"/>
      <c r="C51" s="84"/>
      <c r="D51" s="85"/>
    </row>
    <row r="52" spans="1:6" ht="31.5" customHeight="1" x14ac:dyDescent="0.25">
      <c r="A52" s="1">
        <v>5</v>
      </c>
      <c r="B52" s="5" t="s">
        <v>37</v>
      </c>
      <c r="C52" s="32" t="s">
        <v>38</v>
      </c>
      <c r="D52" s="3" t="s">
        <v>36</v>
      </c>
    </row>
    <row r="53" spans="1:6" ht="15" customHeight="1" x14ac:dyDescent="0.25">
      <c r="A53" s="3"/>
      <c r="B53" s="5"/>
      <c r="C53" s="3"/>
      <c r="D53" s="22"/>
    </row>
    <row r="54" spans="1:6" ht="30.75" customHeight="1" x14ac:dyDescent="0.25">
      <c r="A54" s="83" t="s">
        <v>88</v>
      </c>
      <c r="B54" s="84"/>
      <c r="C54" s="84"/>
      <c r="D54" s="85"/>
    </row>
    <row r="55" spans="1:6" ht="31.5" x14ac:dyDescent="0.25">
      <c r="A55" s="20">
        <v>6</v>
      </c>
      <c r="B55" s="2" t="s">
        <v>35</v>
      </c>
      <c r="C55" s="20"/>
      <c r="D55" s="20" t="s">
        <v>4</v>
      </c>
    </row>
    <row r="56" spans="1:6" ht="15.75" x14ac:dyDescent="0.25">
      <c r="A56" s="73"/>
      <c r="B56" s="3" t="s">
        <v>161</v>
      </c>
      <c r="C56" s="25">
        <f>C57+C65+C70+C81+C82+C67</f>
        <v>4260</v>
      </c>
      <c r="D56" s="19"/>
      <c r="E56" s="26"/>
      <c r="F56" s="26"/>
    </row>
    <row r="57" spans="1:6" ht="83.25" customHeight="1" x14ac:dyDescent="0.25">
      <c r="A57" s="74"/>
      <c r="B57" s="27" t="s">
        <v>162</v>
      </c>
      <c r="C57" s="49">
        <f>SUM(C58:C64)</f>
        <v>916</v>
      </c>
      <c r="D57" s="19"/>
    </row>
    <row r="58" spans="1:6" ht="15.75" customHeight="1" x14ac:dyDescent="0.25">
      <c r="A58" s="74"/>
      <c r="B58" s="27" t="s">
        <v>163</v>
      </c>
      <c r="C58" s="25">
        <v>0</v>
      </c>
      <c r="D58" s="20"/>
    </row>
    <row r="59" spans="1:6" ht="15.75" customHeight="1" x14ac:dyDescent="0.25">
      <c r="A59" s="74"/>
      <c r="B59" s="3" t="s">
        <v>164</v>
      </c>
      <c r="C59" s="25">
        <v>0</v>
      </c>
      <c r="D59" s="19"/>
      <c r="E59" s="26"/>
    </row>
    <row r="60" spans="1:6" ht="15.75" customHeight="1" x14ac:dyDescent="0.25">
      <c r="A60" s="74"/>
      <c r="B60" s="3" t="s">
        <v>165</v>
      </c>
      <c r="C60" s="25">
        <v>739</v>
      </c>
      <c r="D60" s="19"/>
    </row>
    <row r="61" spans="1:6" ht="15.75" customHeight="1" x14ac:dyDescent="0.25">
      <c r="A61" s="74"/>
      <c r="B61" s="3" t="s">
        <v>166</v>
      </c>
      <c r="C61" s="25">
        <v>0</v>
      </c>
      <c r="D61" s="19"/>
    </row>
    <row r="62" spans="1:6" ht="47.25" customHeight="1" x14ac:dyDescent="0.25">
      <c r="A62" s="74"/>
      <c r="B62" s="3" t="s">
        <v>167</v>
      </c>
      <c r="C62" s="25">
        <v>0</v>
      </c>
      <c r="D62" s="19"/>
      <c r="E62" s="26"/>
    </row>
    <row r="63" spans="1:6" ht="47.25" customHeight="1" x14ac:dyDescent="0.25">
      <c r="A63" s="74"/>
      <c r="B63" s="3" t="s">
        <v>135</v>
      </c>
      <c r="C63" s="25">
        <f>30+147</f>
        <v>177</v>
      </c>
      <c r="D63" s="19"/>
      <c r="E63" s="26"/>
    </row>
    <row r="64" spans="1:6" ht="32.25" customHeight="1" x14ac:dyDescent="0.25">
      <c r="A64" s="74"/>
      <c r="B64" s="3" t="s">
        <v>168</v>
      </c>
      <c r="C64" s="49">
        <v>0</v>
      </c>
      <c r="D64" s="19"/>
      <c r="E64" s="26"/>
    </row>
    <row r="65" spans="1:6" ht="60.75" customHeight="1" x14ac:dyDescent="0.25">
      <c r="A65" s="74"/>
      <c r="B65" s="27" t="s">
        <v>169</v>
      </c>
      <c r="C65" s="49">
        <v>0</v>
      </c>
      <c r="D65" s="19"/>
      <c r="E65" s="26"/>
    </row>
    <row r="66" spans="1:6" ht="31.5" x14ac:dyDescent="0.25">
      <c r="A66" s="74"/>
      <c r="B66" s="2" t="s">
        <v>170</v>
      </c>
      <c r="C66" s="49">
        <v>0</v>
      </c>
      <c r="D66" s="19"/>
    </row>
    <row r="67" spans="1:6" ht="67.5" customHeight="1" x14ac:dyDescent="0.25">
      <c r="A67" s="74"/>
      <c r="B67" s="3" t="s">
        <v>171</v>
      </c>
      <c r="C67" s="49">
        <f>SUM(C68:C69)</f>
        <v>35</v>
      </c>
      <c r="D67" s="3"/>
      <c r="E67" s="26"/>
    </row>
    <row r="68" spans="1:6" ht="15.75" x14ac:dyDescent="0.25">
      <c r="A68" s="74"/>
      <c r="B68" s="28" t="s">
        <v>172</v>
      </c>
      <c r="C68" s="49">
        <v>0</v>
      </c>
      <c r="D68" s="3"/>
    </row>
    <row r="69" spans="1:6" ht="66.75" customHeight="1" x14ac:dyDescent="0.25">
      <c r="A69" s="74"/>
      <c r="B69" s="3" t="s">
        <v>173</v>
      </c>
      <c r="C69" s="48">
        <v>35</v>
      </c>
      <c r="D69" s="3"/>
    </row>
    <row r="70" spans="1:6" ht="48.75" customHeight="1" x14ac:dyDescent="0.25">
      <c r="A70" s="74"/>
      <c r="B70" s="3" t="s">
        <v>174</v>
      </c>
      <c r="C70" s="48">
        <f>C71+C76</f>
        <v>2864</v>
      </c>
      <c r="D70" s="3"/>
      <c r="E70" s="26"/>
    </row>
    <row r="71" spans="1:6" ht="15.75" x14ac:dyDescent="0.25">
      <c r="A71" s="74"/>
      <c r="B71" s="21" t="s">
        <v>175</v>
      </c>
      <c r="C71" s="48">
        <f>C72+C73+C74+C75</f>
        <v>2864</v>
      </c>
      <c r="D71" s="21"/>
    </row>
    <row r="72" spans="1:6" ht="18" customHeight="1" x14ac:dyDescent="0.25">
      <c r="A72" s="74"/>
      <c r="B72" s="3" t="s">
        <v>176</v>
      </c>
      <c r="C72" s="29">
        <v>2864</v>
      </c>
      <c r="D72" s="3"/>
      <c r="E72" s="26"/>
      <c r="F72" s="26"/>
    </row>
    <row r="73" spans="1:6" ht="18" customHeight="1" x14ac:dyDescent="0.25">
      <c r="A73" s="74"/>
      <c r="B73" s="3" t="s">
        <v>177</v>
      </c>
      <c r="C73" s="29">
        <v>0</v>
      </c>
      <c r="D73" s="3"/>
      <c r="E73" s="26"/>
    </row>
    <row r="74" spans="1:6" ht="61.5" customHeight="1" x14ac:dyDescent="0.25">
      <c r="A74" s="74"/>
      <c r="B74" s="3" t="s">
        <v>178</v>
      </c>
      <c r="C74" s="29">
        <v>0</v>
      </c>
      <c r="D74" s="3"/>
      <c r="E74" s="26"/>
    </row>
    <row r="75" spans="1:6" ht="45.75" customHeight="1" x14ac:dyDescent="0.25">
      <c r="A75" s="74"/>
      <c r="B75" s="3" t="s">
        <v>179</v>
      </c>
      <c r="C75" s="29">
        <v>0</v>
      </c>
      <c r="D75" s="3"/>
      <c r="E75" s="26"/>
    </row>
    <row r="76" spans="1:6" ht="15.75" x14ac:dyDescent="0.25">
      <c r="A76" s="74"/>
      <c r="B76" s="21" t="s">
        <v>180</v>
      </c>
      <c r="C76" s="29">
        <v>0</v>
      </c>
      <c r="D76" s="21"/>
    </row>
    <row r="77" spans="1:6" ht="27" customHeight="1" x14ac:dyDescent="0.25">
      <c r="A77" s="74"/>
      <c r="B77" s="21" t="s">
        <v>181</v>
      </c>
      <c r="C77" s="29">
        <v>0</v>
      </c>
      <c r="D77" s="21"/>
    </row>
    <row r="78" spans="1:6" ht="19.5" customHeight="1" x14ac:dyDescent="0.25">
      <c r="A78" s="74"/>
      <c r="B78" s="21" t="s">
        <v>182</v>
      </c>
      <c r="C78" s="29">
        <v>0</v>
      </c>
      <c r="D78" s="21"/>
    </row>
    <row r="79" spans="1:6" ht="28.5" customHeight="1" x14ac:dyDescent="0.25">
      <c r="A79" s="74"/>
      <c r="B79" s="21" t="s">
        <v>183</v>
      </c>
      <c r="C79" s="29">
        <v>0</v>
      </c>
      <c r="D79" s="21"/>
    </row>
    <row r="80" spans="1:6" ht="93" customHeight="1" x14ac:dyDescent="0.25">
      <c r="A80" s="74"/>
      <c r="B80" s="21" t="s">
        <v>184</v>
      </c>
      <c r="C80" s="29">
        <v>0</v>
      </c>
      <c r="D80" s="21"/>
    </row>
    <row r="81" spans="1:7" ht="63.75" customHeight="1" x14ac:dyDescent="0.25">
      <c r="A81" s="74"/>
      <c r="B81" s="3" t="s">
        <v>185</v>
      </c>
      <c r="C81" s="48">
        <v>445</v>
      </c>
      <c r="D81" s="3"/>
      <c r="E81" s="26"/>
    </row>
    <row r="82" spans="1:7" ht="67.5" customHeight="1" x14ac:dyDescent="0.25">
      <c r="A82" s="75"/>
      <c r="B82" s="3" t="s">
        <v>186</v>
      </c>
      <c r="C82" s="48">
        <v>0</v>
      </c>
      <c r="D82" s="3"/>
      <c r="E82" s="26"/>
    </row>
    <row r="83" spans="1:7" ht="92.25" customHeight="1" x14ac:dyDescent="0.25">
      <c r="A83" s="89" t="s">
        <v>187</v>
      </c>
      <c r="B83" s="90"/>
      <c r="C83" s="90"/>
      <c r="D83" s="91"/>
      <c r="E83" s="26"/>
    </row>
    <row r="84" spans="1:7" ht="31.5" customHeight="1" x14ac:dyDescent="0.25">
      <c r="A84" s="1">
        <v>7</v>
      </c>
      <c r="B84" s="5" t="s">
        <v>34</v>
      </c>
      <c r="C84" s="1"/>
      <c r="D84" s="3" t="s">
        <v>4</v>
      </c>
    </row>
    <row r="85" spans="1:7" ht="45.75" customHeight="1" x14ac:dyDescent="0.25">
      <c r="A85" s="73"/>
      <c r="B85" s="3" t="s">
        <v>33</v>
      </c>
      <c r="C85" s="39" t="s">
        <v>190</v>
      </c>
      <c r="D85" s="3"/>
      <c r="G85" s="33"/>
    </row>
    <row r="86" spans="1:7" ht="33.75" customHeight="1" x14ac:dyDescent="0.25">
      <c r="A86" s="74"/>
      <c r="B86" s="3" t="s">
        <v>32</v>
      </c>
      <c r="C86" s="39" t="s">
        <v>203</v>
      </c>
      <c r="D86" s="3"/>
    </row>
    <row r="87" spans="1:7" ht="33.75" customHeight="1" x14ac:dyDescent="0.25">
      <c r="A87" s="74"/>
      <c r="B87" s="3" t="s">
        <v>31</v>
      </c>
      <c r="C87" s="39" t="s">
        <v>193</v>
      </c>
      <c r="D87" s="3"/>
    </row>
    <row r="88" spans="1:7" ht="33.75" customHeight="1" x14ac:dyDescent="0.25">
      <c r="A88" s="75"/>
      <c r="B88" s="3" t="s">
        <v>30</v>
      </c>
      <c r="C88" s="39" t="s">
        <v>194</v>
      </c>
      <c r="D88" s="3"/>
    </row>
    <row r="89" spans="1:7" ht="42.75" customHeight="1" x14ac:dyDescent="0.25">
      <c r="A89" s="83" t="s">
        <v>191</v>
      </c>
      <c r="B89" s="84"/>
      <c r="C89" s="84"/>
      <c r="D89" s="85"/>
    </row>
    <row r="90" spans="1:7" ht="31.5" customHeight="1" x14ac:dyDescent="0.25">
      <c r="A90" s="1">
        <v>8</v>
      </c>
      <c r="B90" s="5" t="s">
        <v>95</v>
      </c>
      <c r="C90" s="35">
        <v>0</v>
      </c>
      <c r="D90" s="3" t="s">
        <v>4</v>
      </c>
    </row>
    <row r="91" spans="1:7" ht="18.75" customHeight="1" x14ac:dyDescent="0.25">
      <c r="A91" s="92"/>
      <c r="B91" s="3" t="s">
        <v>29</v>
      </c>
      <c r="C91" s="35">
        <v>0</v>
      </c>
      <c r="D91" s="23"/>
    </row>
    <row r="92" spans="1:7" ht="18.75" customHeight="1" x14ac:dyDescent="0.25">
      <c r="A92" s="92"/>
      <c r="B92" s="3" t="s">
        <v>28</v>
      </c>
      <c r="C92" s="35">
        <v>0</v>
      </c>
      <c r="D92" s="23"/>
    </row>
    <row r="93" spans="1:7" ht="18.75" customHeight="1" x14ac:dyDescent="0.25">
      <c r="A93" s="92"/>
      <c r="B93" s="3" t="s">
        <v>27</v>
      </c>
      <c r="C93" s="35">
        <v>0</v>
      </c>
      <c r="D93" s="23"/>
    </row>
    <row r="94" spans="1:7" ht="18.75" customHeight="1" x14ac:dyDescent="0.25">
      <c r="A94" s="92"/>
      <c r="B94" s="3" t="s">
        <v>26</v>
      </c>
      <c r="C94" s="35">
        <v>0</v>
      </c>
      <c r="D94" s="23"/>
    </row>
    <row r="95" spans="1:7" ht="29.25" customHeight="1" x14ac:dyDescent="0.25">
      <c r="A95" s="93"/>
      <c r="B95" s="15" t="s">
        <v>25</v>
      </c>
      <c r="C95" s="41">
        <v>0</v>
      </c>
      <c r="D95" s="24"/>
    </row>
    <row r="96" spans="1:7" ht="20.25" customHeight="1" x14ac:dyDescent="0.25">
      <c r="A96" s="83" t="s">
        <v>89</v>
      </c>
      <c r="B96" s="84"/>
      <c r="C96" s="84"/>
      <c r="D96" s="85"/>
    </row>
    <row r="97" spans="1:4" ht="43.5" customHeight="1" x14ac:dyDescent="0.25">
      <c r="A97" s="13">
        <v>9</v>
      </c>
      <c r="B97" s="16" t="s">
        <v>24</v>
      </c>
      <c r="C97" s="13">
        <v>0</v>
      </c>
      <c r="D97" s="3" t="s">
        <v>4</v>
      </c>
    </row>
    <row r="98" spans="1:4" ht="30" customHeight="1" x14ac:dyDescent="0.25">
      <c r="A98" s="83" t="s">
        <v>90</v>
      </c>
      <c r="B98" s="84"/>
      <c r="C98" s="84"/>
      <c r="D98" s="85"/>
    </row>
    <row r="99" spans="1:4" ht="21.75" customHeight="1" x14ac:dyDescent="0.25">
      <c r="A99" s="14">
        <v>10</v>
      </c>
      <c r="B99" s="17" t="s">
        <v>23</v>
      </c>
      <c r="C99" s="18"/>
      <c r="D99" s="3" t="s">
        <v>4</v>
      </c>
    </row>
    <row r="100" spans="1:4" ht="28.5" customHeight="1" x14ac:dyDescent="0.25">
      <c r="A100" s="95"/>
      <c r="B100" s="34" t="s">
        <v>22</v>
      </c>
      <c r="C100" s="35">
        <v>0</v>
      </c>
      <c r="D100" s="36"/>
    </row>
    <row r="101" spans="1:4" ht="28.5" customHeight="1" x14ac:dyDescent="0.25">
      <c r="A101" s="96"/>
      <c r="B101" s="34" t="s">
        <v>21</v>
      </c>
      <c r="C101" s="35">
        <v>0</v>
      </c>
      <c r="D101" s="34" t="s">
        <v>4</v>
      </c>
    </row>
    <row r="102" spans="1:4" ht="28.5" customHeight="1" x14ac:dyDescent="0.25">
      <c r="A102" s="96"/>
      <c r="B102" s="34" t="s">
        <v>20</v>
      </c>
      <c r="C102" s="35">
        <v>0</v>
      </c>
      <c r="D102" s="34" t="s">
        <v>4</v>
      </c>
    </row>
    <row r="103" spans="1:4" ht="51" customHeight="1" x14ac:dyDescent="0.25">
      <c r="A103" s="96"/>
      <c r="B103" s="34" t="s">
        <v>19</v>
      </c>
      <c r="C103" s="35">
        <v>0</v>
      </c>
      <c r="D103" s="34" t="s">
        <v>17</v>
      </c>
    </row>
    <row r="104" spans="1:4" ht="66.75" customHeight="1" x14ac:dyDescent="0.25">
      <c r="A104" s="96"/>
      <c r="B104" s="34" t="s">
        <v>18</v>
      </c>
      <c r="C104" s="35">
        <v>0</v>
      </c>
      <c r="D104" s="34" t="s">
        <v>17</v>
      </c>
    </row>
    <row r="105" spans="1:4" ht="48.75" customHeight="1" x14ac:dyDescent="0.25">
      <c r="A105" s="97"/>
      <c r="B105" s="34" t="s">
        <v>16</v>
      </c>
      <c r="C105" s="35">
        <v>0</v>
      </c>
      <c r="D105" s="34" t="s">
        <v>14</v>
      </c>
    </row>
    <row r="106" spans="1:4" ht="83.25" customHeight="1" x14ac:dyDescent="0.25">
      <c r="A106" s="83" t="s">
        <v>192</v>
      </c>
      <c r="B106" s="84"/>
      <c r="C106" s="84"/>
      <c r="D106" s="85"/>
    </row>
    <row r="107" spans="1:4" ht="32.25" customHeight="1" x14ac:dyDescent="0.25">
      <c r="A107" s="1">
        <v>11</v>
      </c>
      <c r="B107" s="5" t="s">
        <v>96</v>
      </c>
      <c r="C107" s="11"/>
      <c r="D107" s="3" t="s">
        <v>14</v>
      </c>
    </row>
    <row r="108" spans="1:4" ht="18" customHeight="1" x14ac:dyDescent="0.25">
      <c r="A108" s="93"/>
      <c r="B108" s="3" t="s">
        <v>13</v>
      </c>
      <c r="C108" s="1">
        <v>0</v>
      </c>
      <c r="D108" s="23"/>
    </row>
    <row r="109" spans="1:4" ht="31.5" customHeight="1" x14ac:dyDescent="0.25">
      <c r="A109" s="94"/>
      <c r="B109" s="3" t="s">
        <v>12</v>
      </c>
      <c r="C109" s="1">
        <v>0</v>
      </c>
      <c r="D109" s="23"/>
    </row>
    <row r="110" spans="1:4" ht="30" customHeight="1" x14ac:dyDescent="0.25">
      <c r="A110" s="94"/>
      <c r="B110" s="3" t="s">
        <v>11</v>
      </c>
      <c r="C110" s="1">
        <v>0</v>
      </c>
      <c r="D110" s="23"/>
    </row>
    <row r="111" spans="1:4" ht="30" customHeight="1" x14ac:dyDescent="0.25">
      <c r="A111" s="94"/>
      <c r="B111" s="3" t="s">
        <v>92</v>
      </c>
      <c r="C111" s="42">
        <v>10931084</v>
      </c>
      <c r="D111" s="3" t="s">
        <v>4</v>
      </c>
    </row>
    <row r="112" spans="1:4" ht="18" customHeight="1" x14ac:dyDescent="0.25">
      <c r="A112" s="94"/>
      <c r="B112" s="15" t="s">
        <v>10</v>
      </c>
      <c r="C112" s="12">
        <v>0</v>
      </c>
      <c r="D112" s="24"/>
    </row>
    <row r="113" spans="1:4" ht="33" customHeight="1" x14ac:dyDescent="0.25">
      <c r="A113" s="83" t="s">
        <v>91</v>
      </c>
      <c r="B113" s="84"/>
      <c r="C113" s="84"/>
      <c r="D113" s="85"/>
    </row>
    <row r="114" spans="1:4" ht="79.5" customHeight="1" x14ac:dyDescent="0.25">
      <c r="A114" s="30">
        <v>12</v>
      </c>
      <c r="B114" s="31" t="s">
        <v>9</v>
      </c>
      <c r="C114" s="43" t="s">
        <v>188</v>
      </c>
      <c r="D114" s="23"/>
    </row>
    <row r="115" spans="1:4" ht="48" customHeight="1" x14ac:dyDescent="0.25">
      <c r="A115" s="83" t="s">
        <v>189</v>
      </c>
      <c r="B115" s="84"/>
      <c r="C115" s="84"/>
      <c r="D115" s="84"/>
    </row>
    <row r="116" spans="1:4" ht="31.5" x14ac:dyDescent="0.25">
      <c r="A116" s="30">
        <v>13</v>
      </c>
      <c r="B116" s="2" t="s">
        <v>8</v>
      </c>
      <c r="C116" s="30">
        <v>0</v>
      </c>
      <c r="D116" s="3" t="s">
        <v>4</v>
      </c>
    </row>
    <row r="117" spans="1:4" ht="15.75" x14ac:dyDescent="0.25">
      <c r="A117" s="83" t="s">
        <v>199</v>
      </c>
      <c r="B117" s="84"/>
      <c r="C117" s="84"/>
      <c r="D117" s="85"/>
    </row>
    <row r="118" spans="1:4" ht="78.75" x14ac:dyDescent="0.25">
      <c r="A118" s="30">
        <v>14</v>
      </c>
      <c r="B118" s="2" t="s">
        <v>7</v>
      </c>
      <c r="C118" s="35" t="s">
        <v>197</v>
      </c>
      <c r="D118" s="3" t="s">
        <v>4</v>
      </c>
    </row>
    <row r="119" spans="1:4" ht="36" customHeight="1" x14ac:dyDescent="0.25">
      <c r="A119" s="83" t="s">
        <v>200</v>
      </c>
      <c r="B119" s="84"/>
      <c r="C119" s="84"/>
      <c r="D119" s="85"/>
    </row>
    <row r="120" spans="1:4" ht="31.5" x14ac:dyDescent="0.25">
      <c r="A120" s="30">
        <v>15</v>
      </c>
      <c r="B120" s="2" t="s">
        <v>6</v>
      </c>
      <c r="C120" s="44" t="s">
        <v>196</v>
      </c>
      <c r="D120" s="3" t="s">
        <v>4</v>
      </c>
    </row>
    <row r="121" spans="1:4" ht="36" customHeight="1" x14ac:dyDescent="0.25">
      <c r="A121" s="83" t="s">
        <v>201</v>
      </c>
      <c r="B121" s="84"/>
      <c r="C121" s="84"/>
      <c r="D121" s="85"/>
    </row>
    <row r="122" spans="1:4" ht="53.25" customHeight="1" x14ac:dyDescent="0.25">
      <c r="A122" s="30">
        <v>16</v>
      </c>
      <c r="B122" s="2" t="s">
        <v>5</v>
      </c>
      <c r="C122" s="45" t="s">
        <v>195</v>
      </c>
      <c r="D122" s="3" t="s">
        <v>4</v>
      </c>
    </row>
    <row r="123" spans="1:4" ht="47.25" customHeight="1" x14ac:dyDescent="0.25">
      <c r="A123" s="83" t="s">
        <v>202</v>
      </c>
      <c r="B123" s="84"/>
      <c r="C123" s="84"/>
      <c r="D123" s="85"/>
    </row>
    <row r="124" spans="1:4" ht="163.5" customHeight="1" x14ac:dyDescent="0.25">
      <c r="A124" s="30">
        <v>17</v>
      </c>
      <c r="B124" s="2" t="s">
        <v>3</v>
      </c>
      <c r="C124" s="30">
        <v>0</v>
      </c>
      <c r="D124" s="3" t="s">
        <v>2</v>
      </c>
    </row>
    <row r="125" spans="1:4" ht="37.5" customHeight="1" x14ac:dyDescent="0.25">
      <c r="A125" s="83" t="s">
        <v>93</v>
      </c>
      <c r="B125" s="84"/>
      <c r="C125" s="84"/>
      <c r="D125" s="85"/>
    </row>
    <row r="126" spans="1:4" ht="105" customHeight="1" x14ac:dyDescent="0.25">
      <c r="A126" s="30">
        <v>18</v>
      </c>
      <c r="B126" s="2" t="s">
        <v>1</v>
      </c>
      <c r="C126" s="30" t="s">
        <v>38</v>
      </c>
      <c r="D126" s="3" t="s">
        <v>0</v>
      </c>
    </row>
  </sheetData>
  <mergeCells count="33">
    <mergeCell ref="A125:D125"/>
    <mergeCell ref="A51:D51"/>
    <mergeCell ref="A123:D123"/>
    <mergeCell ref="A89:D89"/>
    <mergeCell ref="A117:D117"/>
    <mergeCell ref="A119:D119"/>
    <mergeCell ref="A121:D121"/>
    <mergeCell ref="A115:D115"/>
    <mergeCell ref="A108:A112"/>
    <mergeCell ref="A100:A105"/>
    <mergeCell ref="A113:D113"/>
    <mergeCell ref="A106:D106"/>
    <mergeCell ref="A45:D45"/>
    <mergeCell ref="A38:D38"/>
    <mergeCell ref="A20:D20"/>
    <mergeCell ref="A96:D96"/>
    <mergeCell ref="A98:D98"/>
    <mergeCell ref="A22:A24"/>
    <mergeCell ref="A27:A31"/>
    <mergeCell ref="A33:A34"/>
    <mergeCell ref="A36:A37"/>
    <mergeCell ref="A40:A44"/>
    <mergeCell ref="A83:D83"/>
    <mergeCell ref="A47:A50"/>
    <mergeCell ref="A54:D54"/>
    <mergeCell ref="A56:A82"/>
    <mergeCell ref="A85:A88"/>
    <mergeCell ref="A91:A95"/>
    <mergeCell ref="A1:D1"/>
    <mergeCell ref="A2:D2"/>
    <mergeCell ref="A3:D3"/>
    <mergeCell ref="A11:A14"/>
    <mergeCell ref="A16:A19"/>
  </mergeCells>
  <pageMargins left="0.70866141732283472"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1953 </vt:lpstr>
      <vt:lpstr>1952</vt:lpstr>
      <vt:lpstr>2007</vt:lpstr>
      <vt:lpstr>1983</vt:lpstr>
      <vt:lpstr>'1952'!Область_печати</vt:lpstr>
      <vt:lpstr>'1953 '!Область_печати</vt:lpstr>
      <vt:lpstr>'2007'!Область_печати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RePack by Diakov</cp:lastModifiedBy>
  <cp:lastPrinted>2019-08-30T09:54:01Z</cp:lastPrinted>
  <dcterms:created xsi:type="dcterms:W3CDTF">2018-01-24T08:15:58Z</dcterms:created>
  <dcterms:modified xsi:type="dcterms:W3CDTF">2020-03-24T11:47:26Z</dcterms:modified>
</cp:coreProperties>
</file>